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962121f02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paths" sheetId="1" r:id="Rf87d628a14a24a46"/>
    <x:sheet xmlns:r="http://schemas.openxmlformats.org/officeDocument/2006/relationships" name="Year-by-year" sheetId="2" r:id="Re49f4cf6f87f49c2"/>
    <x:sheet xmlns:r="http://schemas.openxmlformats.org/officeDocument/2006/relationships" name="Method" sheetId="3" r:id="R4675ce888860444e"/>
    <x:sheet xmlns:r="http://schemas.openxmlformats.org/officeDocument/2006/relationships" name="Source data" sheetId="4" r:id="R40dfe6ee110348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R&quot;#,##0;(&quot;R&quot;#,##0);&quot;R0&quot;"/>
    <x:numFmt numFmtId="201" formatCode="0.0%"/>
    <x:numFmt numFmtId="202" formatCode="0%"/>
    <x:numFmt numFmtId="203" formatCode="General"/>
    <x:numFmt numFmtId="204" formatCode="0.00"/>
    <x:numFmt numFmtId="205" formatCode=";;;"/>
  </x:numFmts>
  <x:fonts count="4">
    <x:font>
      <x:sz val="11"/>
      <x:name val="Carlito"/>
    </x:font>
    <x:font>
      <x:sz val="12"/>
      <x:color rgb="FF252A38"/>
      <x:name val="Arial"/>
    </x:font>
    <x:font>
      <x:sz val="18"/>
      <x:color rgb="FF252A38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0C8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a5e9369bc47dd" /><Relationship Type="http://schemas.openxmlformats.org/officeDocument/2006/relationships/theme" Target="/xl/theme/theme1.xml" Id="R981e51c5ad204606" /><Relationship Type="http://schemas.microsoft.com/office/2022/11/relationships/FeaturePropertyBag" Target="/xl/featurePropertyBag/featurePropertyBag.xml" Id="Ra660acc42590439d" /><Relationship Type="http://schemas.openxmlformats.org/officeDocument/2006/relationships/sharedStrings" Target="/xl/sharedStrings.xml" Id="R9b1ea928f9de47e9" /><Relationship Type="http://schemas.openxmlformats.org/officeDocument/2006/relationships/worksheet" Target="/xl/worksheets/sheet1.xml" Id="Rf87d628a14a24a46" /><Relationship Type="http://schemas.openxmlformats.org/officeDocument/2006/relationships/worksheet" Target="/xl/worksheets/sheet2.xml" Id="Re49f4cf6f87f49c2" /><Relationship Type="http://schemas.openxmlformats.org/officeDocument/2006/relationships/worksheet" Target="/xl/worksheets/sheet3.xml" Id="R4675ce888860444e" /><Relationship Type="http://schemas.openxmlformats.org/officeDocument/2006/relationships/worksheet" Target="/xl/worksheets/sheet4.xml" Id="R40dfe6ee110348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92572a59cd3443b" /><Relationship Type="http://schemas.openxmlformats.org/officeDocument/2006/relationships/chart" Target="/xl/drawings/charts/chart2.xml" Id="R23a3c42c322349e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Capital remaining after each year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Weak returns early</c:v>
          </c:tx>
          <c:spPr>
            <a:ln xmlns:a="http://schemas.openxmlformats.org/drawingml/2006/main" w="19050">
              <a:solidFill>
                <a:srgbClr val="1F2A44"/>
              </a:solidFill>
              <a:prstDash val="solid"/>
            </a:ln>
          </c:spPr>
          <c:marker>
            <c:symbol val="none"/>
          </c:marker>
          <c:cat>
            <c:strRef>
              <c:f>'Compare paths'!$A$64:$A$93</c:f>
              <c:strCache>
                <c:ptCount val="0"/>
              </c:strCache>
            </c:strRef>
          </c:cat>
          <c:val>
            <c:numRef>
              <c:f>'Compare paths'!$B$64:$B$93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1"/>
          <c:order val="1"/>
          <c:tx>
            <c:v>Same returns reversed</c:v>
          </c:tx>
          <c:spPr>
            <a:ln xmlns:a="http://schemas.openxmlformats.org/drawingml/2006/main" w="19050">
              <a:solidFill>
                <a:srgbClr val="656976"/>
              </a:solidFill>
              <a:prstDash val="dash"/>
            </a:ln>
          </c:spPr>
          <c:marker>
            <c:symbol val="none"/>
          </c:marker>
          <c:cat>
            <c:strRef>
              <c:f>'Compare paths'!$A$64:$A$93</c:f>
              <c:strCache>
                <c:ptCount val="0"/>
              </c:strCache>
            </c:strRef>
          </c:cat>
          <c:val>
            <c:numRef>
              <c:f>'Compare paths'!$C$64:$C$93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2"/>
          <c:order val="2"/>
          <c:tx>
            <c:v>Early losses, lower costs</c:v>
          </c:tx>
          <c:spPr>
            <a:ln xmlns:a="http://schemas.openxmlformats.org/drawingml/2006/main" w="19050">
              <a:solidFill>
                <a:srgbClr val="80622E"/>
              </a:solidFill>
              <a:prstDash val="solid"/>
            </a:ln>
          </c:spPr>
          <c:marker>
            <c:symbol val="none"/>
          </c:marker>
          <c:cat>
            <c:strRef>
              <c:f>'Compare paths'!$A$64:$A$93</c:f>
              <c:strCache>
                <c:ptCount val="0"/>
              </c:strCache>
            </c:strRef>
          </c:cat>
          <c:val>
            <c:numRef>
              <c:f>'Compare paths'!$D$64:$D$93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3"/>
          <c:order val="3"/>
          <c:tx>
            <c:v>Early losses, income cuts</c:v>
          </c:tx>
          <c:spPr>
            <a:ln xmlns:a="http://schemas.openxmlformats.org/drawingml/2006/main" w="19050">
              <a:solidFill>
                <a:srgbClr val="176D96"/>
              </a:solidFill>
              <a:prstDash val="dash"/>
            </a:ln>
          </c:spPr>
          <c:marker>
            <c:symbol val="none"/>
          </c:marker>
          <c:cat>
            <c:strRef>
              <c:f>'Compare paths'!$A$64:$A$93</c:f>
              <c:strCache>
                <c:ptCount val="0"/>
              </c:strCache>
            </c:strRef>
          </c:cat>
          <c:val>
            <c:numRef>
              <c:f>'Compare paths'!$E$64:$E$93</c:f>
              <c:numCache>
                <c:formatCode>"R"#,##0;("R"#,##0);"R0"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Year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&quot;0.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Gross income received: monthly equivalent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Weak returns early</c:v>
          </c:tx>
          <c:spPr>
            <a:ln xmlns:a="http://schemas.openxmlformats.org/drawingml/2006/main" w="19050">
              <a:solidFill>
                <a:srgbClr val="1F2A44"/>
              </a:solidFill>
              <a:prstDash val="solid"/>
            </a:ln>
          </c:spPr>
          <c:marker>
            <c:symbol val="none"/>
          </c:marker>
          <c:cat>
            <c:strRef>
              <c:f>'Compare paths'!$G$64:$G$93</c:f>
              <c:strCache>
                <c:ptCount val="0"/>
              </c:strCache>
            </c:strRef>
          </c:cat>
          <c:val>
            <c:numRef>
              <c:f>'Compare paths'!$H$64:$H$93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1"/>
          <c:order val="1"/>
          <c:tx>
            <c:v>Same returns reversed</c:v>
          </c:tx>
          <c:spPr>
            <a:ln xmlns:a="http://schemas.openxmlformats.org/drawingml/2006/main" w="19050">
              <a:solidFill>
                <a:srgbClr val="656976"/>
              </a:solidFill>
              <a:prstDash val="dash"/>
            </a:ln>
          </c:spPr>
          <c:marker>
            <c:symbol val="none"/>
          </c:marker>
          <c:cat>
            <c:strRef>
              <c:f>'Compare paths'!$G$64:$G$93</c:f>
              <c:strCache>
                <c:ptCount val="0"/>
              </c:strCache>
            </c:strRef>
          </c:cat>
          <c:val>
            <c:numRef>
              <c:f>'Compare paths'!$I$64:$I$93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2"/>
          <c:order val="2"/>
          <c:tx>
            <c:v>Early losses, lower costs</c:v>
          </c:tx>
          <c:spPr>
            <a:ln xmlns:a="http://schemas.openxmlformats.org/drawingml/2006/main" w="19050">
              <a:solidFill>
                <a:srgbClr val="80622E"/>
              </a:solidFill>
              <a:prstDash val="solid"/>
            </a:ln>
          </c:spPr>
          <c:marker>
            <c:symbol val="none"/>
          </c:marker>
          <c:cat>
            <c:strRef>
              <c:f>'Compare paths'!$G$64:$G$93</c:f>
              <c:strCache>
                <c:ptCount val="0"/>
              </c:strCache>
            </c:strRef>
          </c:cat>
          <c:val>
            <c:numRef>
              <c:f>'Compare paths'!$J$64:$J$93</c:f>
              <c:numCache>
                <c:formatCode>"R"#,##0;("R"#,##0);"R0"</c:formatCode>
                <c:ptCount val="0"/>
              </c:numCache>
            </c:numRef>
          </c:val>
          <c:smooth val="0"/>
        </c:ser>
        <c:ser>
          <c:idx val="3"/>
          <c:order val="3"/>
          <c:tx>
            <c:v>Early losses, income cuts</c:v>
          </c:tx>
          <c:spPr>
            <a:ln xmlns:a="http://schemas.openxmlformats.org/drawingml/2006/main" w="19050">
              <a:solidFill>
                <a:srgbClr val="176D96"/>
              </a:solidFill>
              <a:prstDash val="dash"/>
            </a:ln>
          </c:spPr>
          <c:marker>
            <c:symbol val="none"/>
          </c:marker>
          <c:cat>
            <c:strRef>
              <c:f>'Compare paths'!$G$64:$G$93</c:f>
              <c:strCache>
                <c:ptCount val="0"/>
              </c:strCache>
            </c:strRef>
          </c:cat>
          <c:val>
            <c:numRef>
              <c:f>'Compare paths'!$K$64:$K$93</c:f>
              <c:numCache>
                <c:formatCode>"R"#,##0;("R"#,##0);"R0"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Year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7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2572a59cd3443b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7</xdr:col>
      <xdr:colOff>0</xdr:colOff>
      <xdr:row>53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a3c42c322349eb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77f9490ce794de0" /></Relationships>
</file>

<file path=xl/worksheets/sheet1.xml><?xml version="1.0" encoding="utf-8"?>
<x:worksheet xmlns:x="http://schemas.openxmlformats.org/spreadsheetml/2006/main">
  <x:sheetPr>
    <x:tabColor rgb="FF1F2A44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4" t="str">
        <x:v>ClearGauge Wealth | Retirement scenarios</x:v>
      </x:c>
      <x:c r="B2" s="4"/>
      <x:c r="C2" s="4"/>
      <x:c r="D2" s="4"/>
      <x:c r="E2" s="4"/>
      <x:c r="F2" s="4"/>
      <x:c r="G2" s="4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3" t="str">
        <x:v>Start here: read capital and income together. Then select a fixed path on Year-by-year. These invented examples do not calculate your personal retirement capital.</x:v>
      </x:c>
      <x:c r="B4" s="3"/>
      <x:c r="C4" s="3"/>
      <x:c r="D4" s="3"/>
      <x:c r="E4" s="3"/>
      <x:c r="F4" s="3"/>
      <x:c r="G4" s="3"/>
    </x:row>
    <x:row r="5" ht="25" customHeight="1">
      <x:c r="A5" s="3"/>
      <x:c r="B5" s="3"/>
      <x:c r="C5" s="3"/>
      <x:c r="D5" s="3"/>
      <x:c r="E5" s="3"/>
      <x:c r="F5" s="3"/>
      <x:c r="G5" s="3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3" t="str">
        <x:v>R12 million starting capital. R425,583 first-year gross income. All results below use purchasing power at the start of year 1. Monthly equivalents are annual withdrawals divided by 12.</x:v>
      </x:c>
      <x:c r="B7" s="3"/>
      <x:c r="C7" s="3"/>
      <x:c r="D7" s="3"/>
      <x:c r="E7" s="3"/>
      <x:c r="F7" s="3"/>
      <x:c r="G7" s="3"/>
    </x:row>
    <x:row r="8" ht="25" customHeight="1">
      <x:c r="A8" s="3"/>
      <x:c r="B8" s="3"/>
      <x:c r="C8" s="3"/>
      <x:c r="D8" s="3"/>
      <x:c r="E8" s="3"/>
      <x:c r="F8" s="3"/>
      <x:c r="G8" s="3"/>
    </x:row>
    <x:row r="9" ht="25" customHeight="1">
      <x:c r="A9" s="2"/>
      <x:c r="B9" s="2"/>
      <x:c r="C9" s="2"/>
      <x:c r="D9" s="2"/>
      <x:c r="E9" s="2"/>
      <x:c r="F9" s="2"/>
      <x:c r="G9" s="2"/>
    </x:row>
    <x:row r="10" ht="75" customHeight="1">
      <x:c r="A10" s="8" t="str">
        <x:v>Fixed scenario</x:v>
      </x:c>
      <x:c r="B10" s="8" t="str">
        <x:v>Capital after 30 years</x:v>
      </x:c>
      <x:c r="C10" s="8" t="str">
        <x:v>Final income paid / month</x:v>
      </x:c>
      <x:c r="D10" s="8" t="str">
        <x:v>Final reduction by rule / month</x:v>
      </x:c>
      <x:c r="E10" s="8" t="str">
        <x:v>Final unpaid request / month</x:v>
      </x:c>
      <x:c r="F10" s="8" t="str">
        <x:v>Original target paid?</x:v>
      </x:c>
      <x:c r="G10" s="8" t="str">
        <x:v>Income interpretation</x:v>
      </x:c>
    </x:row>
    <x:row r="11" ht="64" customHeight="1">
      <x:c r="A11" s="3" t="str">
        <x:v>Weak returns early</x:v>
      </x:c>
      <x:c r="B11" s="9" t="n">
        <x:f>'Source data'!L37</x:f>
        <x:v>0</x:v>
      </x:c>
      <x:c r="C11" s="9" t="n">
        <x:f>'Source data'!Q37</x:f>
        <x:v>0</x:v>
      </x:c>
      <x:c r="D11" s="9" t="n">
        <x:f>'Source data'!O37</x:f>
        <x:v>0</x:v>
      </x:c>
      <x:c r="E11" s="9" t="n">
        <x:f>'Source data'!P37</x:f>
        <x:v>35465.21739130435</x:v>
      </x:c>
      <x:c r="F11" s="23" t="str">
        <x:v>Not from year 28</x:v>
      </x:c>
      <x:c r="G11" s="3" t="str">
        <x:v>Partial payment in year 28; none in 29–30.</x:v>
      </x:c>
    </x:row>
    <x:row r="12" ht="64" customHeight="1">
      <x:c r="A12" s="3" t="str">
        <x:v>Same returns reversed</x:v>
      </x:c>
      <x:c r="B12" s="9" t="n">
        <x:f>'Source data'!L67</x:f>
        <x:v>2853512.7112941365</x:v>
      </x:c>
      <x:c r="C12" s="9" t="n">
        <x:f>'Source data'!Q67</x:f>
        <x:v>35465.21739130435</x:v>
      </x:c>
      <x:c r="D12" s="9" t="n">
        <x:f>'Source data'!O67</x:f>
        <x:v>0</x:v>
      </x:c>
      <x:c r="E12" s="9" t="n">
        <x:f>'Source data'!P67</x:f>
        <x:v>0</x:v>
      </x:c>
      <x:c r="F12" s="23" t="str">
        <x:v>All 30 years</x:v>
      </x:c>
      <x:c r="G12" s="3" t="str">
        <x:v>Target paid throughout the 30 years.</x:v>
      </x:c>
    </x:row>
    <x:row r="13" ht="64" customHeight="1">
      <x:c r="A13" s="3" t="str">
        <x:v>Early losses, lower costs</x:v>
      </x:c>
      <x:c r="B13" s="9" t="n">
        <x:f>'Source data'!L97</x:f>
        <x:v>29646.308505922425</x:v>
      </x:c>
      <x:c r="C13" s="9" t="n">
        <x:f>'Source data'!Q97</x:f>
        <x:v>35465.21739130435</x:v>
      </x:c>
      <x:c r="D13" s="9" t="n">
        <x:f>'Source data'!O97</x:f>
        <x:v>0</x:v>
      </x:c>
      <x:c r="E13" s="9" t="n">
        <x:f>'Source data'!P97</x:f>
        <x:v>0</x:v>
      </x:c>
      <x:c r="F13" s="23" t="str">
        <x:v>All 30 years</x:v>
      </x:c>
      <x:c r="G13" s="3" t="str">
        <x:v>Target paid, with very little capital left.</x:v>
      </x:c>
    </x:row>
    <x:row r="14" ht="64" customHeight="1">
      <x:c r="A14" s="3" t="str">
        <x:v>Early losses, income cuts</x:v>
      </x:c>
      <x:c r="B14" s="9" t="n">
        <x:f>'Source data'!L127</x:f>
        <x:v>3925046.06678632</x:v>
      </x:c>
      <x:c r="C14" s="9" t="n">
        <x:f>'Source data'!Q127</x:f>
        <x:v>16408.492320746274</x:v>
      </x:c>
      <x:c r="D14" s="9" t="n">
        <x:f>'Source data'!O127</x:f>
        <x:v>19056.725070558077</x:v>
      </x:c>
      <x:c r="E14" s="9" t="n">
        <x:f>'Source data'!P127</x:f>
        <x:v>0</x:v>
      </x:c>
      <x:c r="F14" s="23" t="str">
        <x:v>Reduced from year 3</x:v>
      </x:c>
      <x:c r="G14" s="3" t="str">
        <x:v>Five cuts. Final real income is 53.7% lower.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3" t="str">
        <x:v>The original gross income target is R35,465 a month in starting purchasing power. Reduced requests can be fully paid while income is below that target. A remaining balance alone does not establish sustainability.</x:v>
      </x:c>
      <x:c r="B16" s="3"/>
      <x:c r="C16" s="3"/>
      <x:c r="D16" s="3"/>
      <x:c r="E16" s="3"/>
      <x:c r="F16" s="3"/>
      <x:c r="G16" s="3"/>
    </x:row>
    <x:row r="17" ht="25" customHeight="1">
      <x:c r="A17" s="3"/>
      <x:c r="B17" s="3"/>
      <x:c r="C17" s="3"/>
      <x:c r="D17" s="3"/>
      <x:c r="E17" s="3"/>
      <x:c r="F17" s="3"/>
      <x:c r="G17" s="3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  <x:row r="49" ht="25" customHeight="1">
      <x:c r="A49" s="2"/>
      <x:c r="B49" s="2"/>
      <x:c r="C49" s="2"/>
      <x:c r="D49" s="2"/>
      <x:c r="E49" s="2"/>
      <x:c r="F49" s="2"/>
      <x:c r="G49" s="2"/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25" customHeight="1">
      <x:c r="A51" s="2"/>
      <x:c r="B51" s="2"/>
      <x:c r="C51" s="2"/>
      <x:c r="D51" s="2"/>
      <x:c r="E51" s="2"/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3" t="str">
        <x:v>The lower-cost and reversed-return income lines overlap. The income-cut path retains R3.93 million but pays only R16,408 a month equivalent in year 30. Future tax and monthly cash-flow timing are not modelled.</x:v>
      </x:c>
      <x:c r="B55" s="3"/>
      <x:c r="C55" s="3"/>
      <x:c r="D55" s="3"/>
      <x:c r="E55" s="3"/>
      <x:c r="F55" s="3"/>
      <x:c r="G55" s="3"/>
    </x:row>
    <x:row r="56" ht="25" customHeight="1">
      <x:c r="A56" s="3"/>
      <x:c r="B56" s="3"/>
      <x:c r="C56" s="3"/>
      <x:c r="D56" s="3"/>
      <x:c r="E56" s="3"/>
      <x:c r="F56" s="3"/>
      <x:c r="G56" s="3"/>
    </x:row>
    <x:row r="57" ht="25" customHeight="1">
      <x:c r="A57" s="3"/>
      <x:c r="B57" s="3"/>
      <x:c r="C57" s="3"/>
      <x:c r="D57" s="3"/>
      <x:c r="E57" s="3"/>
      <x:c r="F57" s="3"/>
      <x:c r="G57" s="3"/>
    </x:row>
    <x:row r="58" ht="25" customHeight="1">
      <x:c r="A58" s="2"/>
      <x:c r="B58" s="2"/>
      <x:c r="C58" s="2"/>
      <x:c r="D58" s="2"/>
      <x:c r="E58" s="2"/>
      <x:c r="F58" s="2"/>
      <x:c r="G58" s="2"/>
    </x:row>
    <x:row r="59" ht="25" customHeight="1">
      <x:c r="A59" s="3" t="str">
        <x:v>Capital is measured after the year ends; income is paid when the year starts. Both are converted to the same start-of-year-1 purchasing power. See Method for calculation order and limitations.</x:v>
      </x:c>
      <x:c r="B59" s="3"/>
      <x:c r="C59" s="3"/>
      <x:c r="D59" s="3"/>
      <x:c r="E59" s="3"/>
      <x:c r="F59" s="3"/>
      <x:c r="G59" s="3"/>
    </x:row>
    <x:row r="60" ht="25" customHeight="1">
      <x:c r="A60" s="3"/>
      <x:c r="B60" s="3"/>
      <x:c r="C60" s="3"/>
      <x:c r="D60" s="3"/>
      <x:c r="E60" s="3"/>
      <x:c r="F60" s="3"/>
      <x:c r="G60" s="3"/>
    </x:row>
    <x:row r="61" ht="25" customHeight="1">
      <x:c r="A61" s="2"/>
      <x:c r="B61" s="2"/>
      <x:c r="C61" s="2"/>
      <x:c r="D61" s="2"/>
      <x:c r="E61" s="2"/>
      <x:c r="F61" s="2"/>
      <x:c r="G61" s="2"/>
    </x:row>
    <x:row r="62" ht="25" customHeight="1">
      <x:c r="A62" s="2"/>
      <x:c r="B62" s="2"/>
      <x:c r="C62" s="2"/>
      <x:c r="D62" s="2"/>
      <x:c r="E62" s="2"/>
      <x:c r="F62" s="2"/>
      <x:c r="G62" s="2"/>
    </x:row>
    <x:row r="63" ht="60" customHeight="1">
      <x:c r="A63" s="8" t="str">
        <x:v>Year</x:v>
      </x:c>
      <x:c r="B63" s="8" t="str">
        <x:v>Weak returns early</x:v>
      </x:c>
      <x:c r="C63" s="8" t="str">
        <x:v>Same returns reversed</x:v>
      </x:c>
      <x:c r="D63" s="8" t="str">
        <x:v>Early losses, lower costs</x:v>
      </x:c>
      <x:c r="E63" s="8" t="str">
        <x:v>Early losses, income cuts</x:v>
      </x:c>
      <x:c r="F63" s="2"/>
      <x:c r="G63" s="8" t="str">
        <x:v>Year</x:v>
      </x:c>
      <x:c r="H63" s="15" t="str">
        <x:v>Weak returns early</x:v>
      </x:c>
      <x:c r="I63" s="15" t="str">
        <x:v>Same returns reversed</x:v>
      </x:c>
      <x:c r="J63" s="15" t="str">
        <x:v>Early losses, lower costs</x:v>
      </x:c>
      <x:c r="K63" s="15" t="str">
        <x:v>Early losses, income cuts</x:v>
      </x:c>
    </x:row>
    <x:row r="64" ht="25" customHeight="1">
      <x:c r="A64" s="2" t="n">
        <x:v>1</x:v>
      </x:c>
      <x:c r="B64" s="10" t="n">
        <x:f>'Source data'!L8</x:f>
        <x:v>9276068.795031056</x:v>
      </x:c>
      <x:c r="C64" s="10" t="n">
        <x:f>'Source data'!L38</x:f>
        <x:v>11786063.880745342</x:v>
      </x:c>
      <x:c r="D64" s="10" t="n">
        <x:f>'Source data'!L68</x:f>
        <x:v>9322917.627329193</x:v>
      </x:c>
      <x:c r="E64" s="10" t="n">
        <x:f>'Source data'!L98</x:f>
        <x:v>9276068.795031056</x:v>
      </x:c>
      <x:c r="F64" s="2"/>
      <x:c r="G64" s="2" t="n">
        <x:v>1</x:v>
      </x:c>
      <x:c r="H64" s="11" t="n">
        <x:f>'Source data'!Q8</x:f>
        <x:v>35465.21739130435</x:v>
      </x:c>
      <x:c r="I64" s="11" t="n">
        <x:f>'Source data'!Q38</x:f>
        <x:v>35465.21739130435</x:v>
      </x:c>
      <x:c r="J64" s="11" t="n">
        <x:f>'Source data'!Q68</x:f>
        <x:v>35465.21739130435</x:v>
      </x:c>
      <x:c r="K64" s="11" t="n">
        <x:f>'Source data'!Q98</x:f>
        <x:v>35465.21739130435</x:v>
      </x:c>
    </x:row>
    <x:row r="65" ht="25" customHeight="1">
      <x:c r="A65" s="2" t="n">
        <x:v>2</x:v>
      </x:c>
      <x:c r="B65" s="10" t="n">
        <x:f>'Source data'!L9</x:f>
        <x:v>7927506.912617568</x:v>
      </x:c>
      <x:c r="C65" s="10" t="n">
        <x:f>'Source data'!L39</x:f>
        <x:v>11568215.786738599</x:v>
      </x:c>
      <x:c r="D65" s="10" t="n">
        <x:f>'Source data'!L69</x:f>
        <x:v>8009719.9298698595</x:v>
      </x:c>
      <x:c r="E65" s="10" t="n">
        <x:f>'Source data'!L99</x:f>
        <x:v>7927506.912617568</x:v>
      </x:c>
      <x:c r="F65" s="2"/>
      <x:c r="G65" s="2" t="n">
        <x:v>2</x:v>
      </x:c>
      <x:c r="H65" s="11" t="n">
        <x:f>'Source data'!Q9</x:f>
        <x:v>35465.21739130435</x:v>
      </x:c>
      <x:c r="I65" s="11" t="n">
        <x:f>'Source data'!Q39</x:f>
        <x:v>35465.21739130435</x:v>
      </x:c>
      <x:c r="J65" s="11" t="n">
        <x:f>'Source data'!Q69</x:f>
        <x:v>35465.21739130435</x:v>
      </x:c>
      <x:c r="K65" s="11" t="n">
        <x:f>'Source data'!Q99</x:f>
        <x:v>35465.21739130435</x:v>
      </x:c>
    </x:row>
    <x:row r="66" ht="25" customHeight="1">
      <x:c r="A66" s="2" t="n">
        <x:v>3</x:v>
      </x:c>
      <x:c r="B66" s="10" t="n">
        <x:f>'Source data'!L10</x:f>
        <x:v>7780567.206639015</x:v>
      </x:c>
      <x:c r="C66" s="10" t="n">
        <x:f>'Source data'!L40</x:f>
        <x:v>11346384.18472716</x:v>
      </x:c>
      <x:c r="D66" s="10" t="n">
        <x:f>'Source data'!L70</x:f>
        <x:v>7905560.283833494</x:v>
      </x:c>
      <x:c r="E66" s="10" t="n">
        <x:f>'Source data'!L100</x:f>
        <x:v>7843622.91560086</x:v>
      </x:c>
      <x:c r="F66" s="2"/>
      <x:c r="G66" s="2" t="n">
        <x:v>3</x:v>
      </x:c>
      <x:c r="H66" s="11" t="n">
        <x:f>'Source data'!Q10</x:f>
        <x:v>35465.21739130435</x:v>
      </x:c>
      <x:c r="I66" s="11" t="n">
        <x:f>'Source data'!Q40</x:f>
        <x:v>35465.21739130435</x:v>
      </x:c>
      <x:c r="J66" s="11" t="n">
        <x:f>'Source data'!Q70</x:f>
        <x:v>35465.21739130435</x:v>
      </x:c>
      <x:c r="K66" s="11" t="n">
        <x:f>'Source data'!Q100</x:f>
        <x:v>30398.757763975165</x:v>
      </x:c>
    </x:row>
    <x:row r="67" ht="25" customHeight="1">
      <x:c r="A67" s="2" t="n">
        <x:v>4</x:v>
      </x:c>
      <x:c r="B67" s="10" t="n">
        <x:f>'Source data'!L11</x:f>
        <x:v>7766863.735428191</x:v>
      </x:c>
      <x:c r="C67" s="10" t="n">
        <x:f>'Source data'!L41</x:f>
        <x:v>11120496.233421799</x:v>
      </x:c>
      <x:c r="D67" s="10" t="n">
        <x:f>'Source data'!L71</x:f>
        <x:v>7938749.639212962</x:v>
      </x:c>
      <x:c r="E67" s="10" t="n">
        <x:f>'Source data'!L101</x:f>
        <x:v>7897652.740489416</x:v>
      </x:c>
      <x:c r="F67" s="2"/>
      <x:c r="G67" s="2" t="n">
        <x:v>4</x:v>
      </x:c>
      <x:c r="H67" s="11" t="n">
        <x:f>'Source data'!Q11</x:f>
        <x:v>35465.21739130435</x:v>
      </x:c>
      <x:c r="I67" s="11" t="n">
        <x:f>'Source data'!Q41</x:f>
        <x:v>35465.21739130435</x:v>
      </x:c>
      <x:c r="J67" s="11" t="n">
        <x:f>'Source data'!Q71</x:f>
        <x:v>35465.21739130435</x:v>
      </x:c>
      <x:c r="K67" s="11" t="n">
        <x:f>'Source data'!Q101</x:f>
        <x:v>30398.757763975165</x:v>
      </x:c>
    </x:row>
    <x:row r="68" ht="25" customHeight="1">
      <x:c r="A68" s="2" t="n">
        <x:v>5</x:v>
      </x:c>
      <x:c r="B68" s="10" t="n">
        <x:f>'Source data'!L12</x:f>
        <x:v>7960046.250271422</x:v>
      </x:c>
      <x:c r="C68" s="10" t="n">
        <x:f>'Source data'!L42</x:f>
        <x:v>10890477.75957828</x:v>
      </x:c>
      <x:c r="D68" s="10" t="n">
        <x:f>'Source data'!L72</x:f>
        <x:v>8187563.213970886</x:v>
      </x:c>
      <x:c r="E68" s="10" t="n">
        <x:f>'Source data'!L102</x:f>
        <x:v>8167780.77759597</x:v>
      </x:c>
      <x:c r="F68" s="2"/>
      <x:c r="G68" s="2" t="n">
        <x:v>5</x:v>
      </x:c>
      <x:c r="H68" s="11" t="n">
        <x:f>'Source data'!Q12</x:f>
        <x:v>35465.21739130435</x:v>
      </x:c>
      <x:c r="I68" s="11" t="n">
        <x:f>'Source data'!Q42</x:f>
        <x:v>35465.21739130435</x:v>
      </x:c>
      <x:c r="J68" s="11" t="n">
        <x:f>'Source data'!Q72</x:f>
        <x:v>35465.21739130435</x:v>
      </x:c>
      <x:c r="K68" s="11" t="n">
        <x:f>'Source data'!Q102</x:f>
        <x:v>30398.757763975165</x:v>
      </x:c>
    </x:row>
    <x:row r="69" ht="25" customHeight="1">
      <x:c r="A69" s="2" t="n">
        <x:v>6</x:v>
      </x:c>
      <x:c r="B69" s="10" t="n">
        <x:f>'Source data'!L13</x:f>
        <x:v>7672236.691021726</x:v>
      </x:c>
      <x:c r="C69" s="10" t="n">
        <x:f>'Source data'!L43</x:f>
        <x:v>10656253.233641626</x:v>
      </x:c>
      <x:c r="D69" s="10" t="n">
        <x:f>'Source data'!L73</x:f>
        <x:v>7943832.722313109</x:v>
      </x:c>
      <x:c r="E69" s="10" t="n">
        <x:f>'Source data'!L103</x:f>
        <x:v>7945679.034086385</x:v>
      </x:c>
      <x:c r="F69" s="2"/>
      <x:c r="G69" s="2" t="n">
        <x:v>6</x:v>
      </x:c>
      <x:c r="H69" s="11" t="n">
        <x:f>'Source data'!Q13</x:f>
        <x:v>35465.21739130435</x:v>
      </x:c>
      <x:c r="I69" s="11" t="n">
        <x:f>'Source data'!Q43</x:f>
        <x:v>35465.21739130435</x:v>
      </x:c>
      <x:c r="J69" s="11" t="n">
        <x:f>'Source data'!Q73</x:f>
        <x:v>35465.21739130435</x:v>
      </x:c>
      <x:c r="K69" s="11" t="n">
        <x:f>'Source data'!Q103</x:f>
        <x:v>30398.757763975158</x:v>
      </x:c>
    </x:row>
    <x:row r="70" ht="25" customHeight="1">
      <x:c r="A70" s="2" t="n">
        <x:v>7</x:v>
      </x:c>
      <x:c r="B70" s="10" t="n">
        <x:f>'Source data'!L14</x:f>
        <x:v>7379164.328402895</x:v>
      </x:c>
      <x:c r="C70" s="10" t="n">
        <x:f>'Source data'!L44</x:f>
        <x:v>10417745.744944986</x:v>
      </x:c>
      <x:c r="D70" s="10" t="n">
        <x:f>'Source data'!L74</x:f>
        <x:v>7694391.973422209</x:v>
      </x:c>
      <x:c r="E70" s="10" t="n">
        <x:f>'Source data'!L104</x:f>
        <x:v>7719516.001552625</x:v>
      </x:c>
      <x:c r="F70" s="2"/>
      <x:c r="G70" s="2" t="n">
        <x:v>7</x:v>
      </x:c>
      <x:c r="H70" s="11" t="n">
        <x:f>'Source data'!Q14</x:f>
        <x:v>35465.21739130435</x:v>
      </x:c>
      <x:c r="I70" s="11" t="n">
        <x:f>'Source data'!Q44</x:f>
        <x:v>35465.21739130435</x:v>
      </x:c>
      <x:c r="J70" s="11" t="n">
        <x:f>'Source data'!Q74</x:f>
        <x:v>35465.21739130435</x:v>
      </x:c>
      <x:c r="K70" s="11" t="n">
        <x:f>'Source data'!Q104</x:f>
        <x:v>30398.757763975158</x:v>
      </x:c>
    </x:row>
    <x:row r="71" ht="25" customHeight="1">
      <x:c r="A71" s="2" t="n">
        <x:v>8</x:v>
      </x:c>
      <x:c r="B71" s="10" t="n">
        <x:f>'Source data'!L15</x:f>
        <x:v>7080732.928296174</x:v>
      </x:c>
      <x:c r="C71" s="10" t="n">
        <x:f>'Source data'!L45</x:f>
        <x:v>10174876.976455037</x:v>
      </x:c>
      <x:c r="D71" s="10" t="n">
        <x:f>'Source data'!L75</x:f>
        <x:v>7439107.184128722</x:v>
      </x:c>
      <x:c r="E71" s="10" t="n">
        <x:f>'Source data'!L105</x:f>
        <x:v>7489217.416423962</x:v>
      </x:c>
      <x:c r="F71" s="2"/>
      <x:c r="G71" s="2" t="n">
        <x:v>8</x:v>
      </x:c>
      <x:c r="H71" s="11" t="n">
        <x:f>'Source data'!Q15</x:f>
        <x:v>35465.21739130435</x:v>
      </x:c>
      <x:c r="I71" s="11" t="n">
        <x:f>'Source data'!Q45</x:f>
        <x:v>35465.21739130435</x:v>
      </x:c>
      <x:c r="J71" s="11" t="n">
        <x:f>'Source data'!Q75</x:f>
        <x:v>35465.21739130435</x:v>
      </x:c>
      <x:c r="K71" s="11" t="n">
        <x:f>'Source data'!Q105</x:f>
        <x:v>30398.757763975165</x:v>
      </x:c>
    </x:row>
    <x:row r="72" ht="25" customHeight="1">
      <x:c r="A72" s="2" t="n">
        <x:v>9</x:v>
      </x:c>
      <x:c r="B72" s="10" t="n">
        <x:f>'Source data'!L16</x:f>
        <x:v>6776844.496873217</x:v>
      </x:c>
      <x:c r="C72" s="10" t="n">
        <x:f>'Source data'!L46</x:f>
        <x:v>9927567.179055555</x:v>
      </x:c>
      <x:c r="D72" s="10" t="n">
        <x:f>'Source data'!L76</x:f>
        <x:v>7177841.436914644</x:v>
      </x:c>
      <x:c r="E72" s="10" t="n">
        <x:f>'Source data'!L106</x:f>
        <x:v>7254707.657167233</x:v>
      </x:c>
      <x:c r="F72" s="2"/>
      <x:c r="G72" s="2" t="n">
        <x:v>9</x:v>
      </x:c>
      <x:c r="H72" s="11" t="n">
        <x:f>'Source data'!Q16</x:f>
        <x:v>35465.21739130435</x:v>
      </x:c>
      <x:c r="I72" s="11" t="n">
        <x:f>'Source data'!Q46</x:f>
        <x:v>35465.21739130435</x:v>
      </x:c>
      <x:c r="J72" s="11" t="n">
        <x:f>'Source data'!Q76</x:f>
        <x:v>35465.21739130435</x:v>
      </x:c>
      <x:c r="K72" s="11" t="n">
        <x:f>'Source data'!Q106</x:f>
        <x:v>30398.757763975158</x:v>
      </x:c>
    </x:row>
    <x:row r="73" ht="25" customHeight="1">
      <x:c r="A73" s="2" t="n">
        <x:v>10</x:v>
      </x:c>
      <x:c r="B73" s="10" t="n">
        <x:f>'Source data'!L17</x:f>
        <x:v>6467399.248418527</x:v>
      </x:c>
      <x:c r="C73" s="10" t="n">
        <x:f>'Source data'!L47</x:f>
        <x:v>9675735.14536077</x:v>
      </x:c>
      <x:c r="D73" s="10" t="n">
        <x:f>'Source data'!L77</x:f>
        <x:v>6910454.6064801235</x:v>
      </x:c>
      <x:c r="E73" s="10" t="n">
        <x:f>'Source data'!L107</x:f>
        <x:v>7068974.783620817</x:v>
      </x:c>
      <x:c r="F73" s="2"/>
      <x:c r="G73" s="2" t="n">
        <x:v>10</x:v>
      </x:c>
      <x:c r="H73" s="11" t="n">
        <x:f>'Source data'!Q17</x:f>
        <x:v>35465.21739130435</x:v>
      </x:c>
      <x:c r="I73" s="11" t="n">
        <x:f>'Source data'!Q47</x:f>
        <x:v>35465.21739130435</x:v>
      </x:c>
      <x:c r="J73" s="11" t="n">
        <x:f>'Source data'!Q77</x:f>
        <x:v>35465.21739130435</x:v>
      </x:c>
      <x:c r="K73" s="11" t="n">
        <x:f>'Source data'!Q107</x:f>
        <x:v>26056.07808340728</x:v>
      </x:c>
    </x:row>
    <x:row r="74" ht="25" customHeight="1">
      <x:c r="A74" s="2" t="n">
        <x:v>11</x:v>
      </x:c>
      <x:c r="B74" s="10" t="n">
        <x:f>'Source data'!L18</x:f>
        <x:v>6152295.572563522</x:v>
      </x:c>
      <x:c r="C74" s="10" t="n">
        <x:f>'Source data'!L48</x:f>
        <x:v>9419298.183049852</x:v>
      </x:c>
      <x:c r="D74" s="10" t="n">
        <x:f>'Source data'!L78</x:f>
        <x:v>6636803.284589709</x:v>
      </x:c>
      <x:c r="E74" s="10" t="n">
        <x:f>'Source data'!L108</x:f>
        <x:v>6879845.651815265</x:v>
      </x:c>
      <x:c r="F74" s="2"/>
      <x:c r="G74" s="2" t="n">
        <x:v>11</x:v>
      </x:c>
      <x:c r="H74" s="11" t="n">
        <x:f>'Source data'!Q18</x:f>
        <x:v>35465.21739130435</x:v>
      </x:c>
      <x:c r="I74" s="11" t="n">
        <x:f>'Source data'!Q48</x:f>
        <x:v>35465.21739130435</x:v>
      </x:c>
      <x:c r="J74" s="11" t="n">
        <x:f>'Source data'!Q78</x:f>
        <x:v>35465.21739130435</x:v>
      </x:c>
      <x:c r="K74" s="11" t="n">
        <x:f>'Source data'!Q108</x:f>
        <x:v>26056.07808340728</x:v>
      </x:c>
    </x:row>
    <x:row r="75" ht="25" customHeight="1">
      <x:c r="A75" s="2" t="n">
        <x:v>12</x:v>
      </x:c>
      <x:c r="B75" s="10" t="n">
        <x:f>'Source data'!L19</x:f>
        <x:v>5831430.000921454</x:v>
      </x:c>
      <x:c r="C75" s="10" t="n">
        <x:f>'Source data'!L49</x:f>
        <x:v>9158172.08771382</x:v>
      </x:c>
      <x:c r="D75" s="10" t="n">
        <x:f>'Source data'!L79</x:f>
        <x:v>6356740.70315786</x:v>
      </x:c>
      <x:c r="E75" s="10" t="n">
        <x:f>'Source data'!L109</x:f>
        <x:v>6687258.158742412</x:v>
      </x:c>
      <x:c r="F75" s="2"/>
      <x:c r="G75" s="2" t="n">
        <x:v>12</x:v>
      </x:c>
      <x:c r="H75" s="11" t="n">
        <x:f>'Source data'!Q19</x:f>
        <x:v>35465.21739130435</x:v>
      </x:c>
      <x:c r="I75" s="11" t="n">
        <x:f>'Source data'!Q49</x:f>
        <x:v>35465.21739130435</x:v>
      </x:c>
      <x:c r="J75" s="11" t="n">
        <x:f>'Source data'!Q79</x:f>
        <x:v>35465.21739130435</x:v>
      </x:c>
      <x:c r="K75" s="11" t="n">
        <x:f>'Source data'!Q109</x:f>
        <x:v>26056.078083407283</x:v>
      </x:c>
    </x:row>
    <x:row r="76" ht="25" customHeight="1">
      <x:c r="A76" s="2" t="n">
        <x:v>13</x:v>
      </x:c>
      <x:c r="B76" s="10" t="n">
        <x:f>'Source data'!L20</x:f>
        <x:v>5504697.1731122155</x:v>
      </x:c>
      <x:c r="C76" s="10" t="n">
        <x:f>'Source data'!L50</x:f>
        <x:v>8892271.115205929</x:v>
      </x:c>
      <x:c r="D76" s="10" t="n">
        <x:f>'Source data'!L80</x:f>
        <x:v>6070116.655532464</x:v>
      </x:c>
      <x:c r="E76" s="10" t="n">
        <x:f>'Source data'!L110</x:f>
        <x:v>6491149.065796227</x:v>
      </x:c>
      <x:c r="F76" s="2"/>
      <x:c r="G76" s="2" t="n">
        <x:v>13</x:v>
      </x:c>
      <x:c r="H76" s="11" t="n">
        <x:f>'Source data'!Q20</x:f>
        <x:v>35465.21739130435</x:v>
      </x:c>
      <x:c r="I76" s="11" t="n">
        <x:f>'Source data'!Q50</x:f>
        <x:v>35465.21739130435</x:v>
      </x:c>
      <x:c r="J76" s="11" t="n">
        <x:f>'Source data'!Q80</x:f>
        <x:v>35465.21739130435</x:v>
      </x:c>
      <x:c r="K76" s="11" t="n">
        <x:f>'Source data'!Q110</x:f>
        <x:v>26056.07808340728</x:v>
      </x:c>
    </x:row>
    <x:row r="77" ht="25" customHeight="1">
      <x:c r="A77" s="2" t="n">
        <x:v>14</x:v>
      </x:c>
      <x:c r="B77" s="10" t="n">
        <x:f>'Source data'!L21</x:f>
        <x:v>5171989.802165895</x:v>
      </x:c>
      <x:c r="C77" s="10" t="n">
        <x:f>'Source data'!L51</x:f>
        <x:v>8621507.953486465</x:v>
      </x:c>
      <x:c r="D77" s="10" t="n">
        <x:f>'Source data'!L81</x:f>
        <x:v>5776777.4159341315</x:v>
      </x:c>
      <x:c r="E77" s="10" t="n">
        <x:f>'Source data'!L111</x:f>
        <x:v>6291453.978007597</x:v>
      </x:c>
      <x:c r="F77" s="2"/>
      <x:c r="G77" s="2" t="n">
        <x:v>14</x:v>
      </x:c>
      <x:c r="H77" s="11" t="n">
        <x:f>'Source data'!Q21</x:f>
        <x:v>35465.21739130435</x:v>
      </x:c>
      <x:c r="I77" s="11" t="n">
        <x:f>'Source data'!Q51</x:f>
        <x:v>35465.21739130435</x:v>
      </x:c>
      <x:c r="J77" s="11" t="n">
        <x:f>'Source data'!Q81</x:f>
        <x:v>35465.21739130435</x:v>
      </x:c>
      <x:c r="K77" s="11" t="n">
        <x:f>'Source data'!Q111</x:f>
        <x:v>26056.07808340728</x:v>
      </x:c>
    </x:row>
    <x:row r="78" ht="25" customHeight="1">
      <x:c r="A78" s="2" t="n">
        <x:v>15</x:v>
      </x:c>
      <x:c r="B78" s="10" t="n">
        <x:f>'Source data'!L22</x:f>
        <x:v>4833198.639293698</x:v>
      </x:c>
      <x:c r="C78" s="10" t="n">
        <x:f>'Source data'!L52</x:f>
        <x:v>8345793.693952704</x:v>
      </x:c>
      <x:c r="D78" s="10" t="n">
        <x:f>'Source data'!L82</x:f>
        <x:v>5476565.657008067</x:v>
      </x:c>
      <x:c r="E78" s="10" t="n">
        <x:f>'Source data'!L112</x:f>
        <x:v>6088107.322899405</x:v>
      </x:c>
      <x:c r="F78" s="2"/>
      <x:c r="G78" s="2" t="n">
        <x:v>15</x:v>
      </x:c>
      <x:c r="H78" s="11" t="n">
        <x:f>'Source data'!Q22</x:f>
        <x:v>35465.21739130435</x:v>
      </x:c>
      <x:c r="I78" s="11" t="n">
        <x:f>'Source data'!Q52</x:f>
        <x:v>35465.21739130435</x:v>
      </x:c>
      <x:c r="J78" s="11" t="n">
        <x:f>'Source data'!Q82</x:f>
        <x:v>35465.21739130435</x:v>
      </x:c>
      <x:c r="K78" s="11" t="n">
        <x:f>'Source data'!Q112</x:f>
        <x:v>26056.078083407276</x:v>
      </x:c>
    </x:row>
    <x:row r="79" ht="25" customHeight="1">
      <x:c r="A79" s="2" t="n">
        <x:v>16</x:v>
      </x:c>
      <x:c r="B79" s="10" t="n">
        <x:f>'Source data'!L23</x:f>
        <x:v>4488212.438014697</x:v>
      </x:c>
      <x:c r="C79" s="10" t="n">
        <x:f>'Source data'!L53</x:f>
        <x:v>8065037.802244611</x:v>
      </x:c>
      <x:c r="D79" s="10" t="n">
        <x:f>'Source data'!L83</x:f>
        <x:v>5169320.365444306</x:v>
      </x:c>
      <x:c r="E79" s="10" t="n">
        <x:f>'Source data'!L113</x:f>
        <x:v>5926526.669668057</x:v>
      </x:c>
      <x:c r="F79" s="2"/>
      <x:c r="G79" s="2" t="n">
        <x:v>16</x:v>
      </x:c>
      <x:c r="H79" s="11" t="n">
        <x:f>'Source data'!Q23</x:f>
        <x:v>35465.21739130435</x:v>
      </x:c>
      <x:c r="I79" s="11" t="n">
        <x:f>'Source data'!Q53</x:f>
        <x:v>35465.21739130435</x:v>
      </x:c>
      <x:c r="J79" s="11" t="n">
        <x:f>'Source data'!Q83</x:f>
        <x:v>35465.21739130435</x:v>
      </x:c>
      <x:c r="K79" s="11" t="n">
        <x:f>'Source data'!Q113</x:f>
        <x:v>22333.7812143491</x:v>
      </x:c>
    </x:row>
    <x:row r="80" ht="25" customHeight="1">
      <x:c r="A80" s="2" t="n">
        <x:v>17</x:v>
      </x:c>
      <x:c r="B80" s="10" t="n">
        <x:f>'Source data'!L24</x:f>
        <x:v>4136917.9176265933</x:v>
      </x:c>
      <x:c r="C80" s="10" t="n">
        <x:f>'Source data'!L54</x:f>
        <x:v>7779148.08851671</x:v>
      </x:c>
      <x:c r="D80" s="10" t="n">
        <x:f>'Source data'!L84</x:f>
        <x:v>4854876.755621051</x:v>
      </x:c>
      <x:c r="E80" s="10" t="n">
        <x:f>'Source data'!L114</x:f>
        <x:v>5761991.398777621</x:v>
      </x:c>
      <x:c r="F80" s="2"/>
      <x:c r="G80" s="2" t="n">
        <x:v>17</x:v>
      </x:c>
      <x:c r="H80" s="11" t="n">
        <x:f>'Source data'!Q24</x:f>
        <x:v>35465.21739130435</x:v>
      </x:c>
      <x:c r="I80" s="11" t="n">
        <x:f>'Source data'!Q54</x:f>
        <x:v>35465.21739130435</x:v>
      </x:c>
      <x:c r="J80" s="11" t="n">
        <x:f>'Source data'!Q84</x:f>
        <x:v>35465.21739130435</x:v>
      </x:c>
      <x:c r="K80" s="11" t="n">
        <x:f>'Source data'!Q114</x:f>
        <x:v>22333.781214349103</x:v>
      </x:c>
    </x:row>
    <x:row r="81" ht="25" customHeight="1">
      <x:c r="A81" s="2" t="n">
        <x:v>18</x:v>
      </x:c>
      <x:c r="B81" s="10" t="n">
        <x:f>'Source data'!L25</x:f>
        <x:v>3779199.726008536</x:v>
      </x:c>
      <x:c r="C81" s="10" t="n">
        <x:f>'Source data'!L55</x:f>
        <x:v>7488030.677166359</x:v>
      </x:c>
      <x:c r="D81" s="10" t="n">
        <x:f>'Source data'!L85</x:f>
        <x:v>4533066.181224794</x:v>
      </x:c>
      <x:c r="E81" s="10" t="n">
        <x:f>'Source data'!L115</x:f>
        <x:v>5594447.482933761</x:v>
      </x:c>
      <x:c r="F81" s="2"/>
      <x:c r="G81" s="2" t="n">
        <x:v>18</x:v>
      </x:c>
      <x:c r="H81" s="11" t="n">
        <x:f>'Source data'!Q25</x:f>
        <x:v>35465.21739130435</x:v>
      </x:c>
      <x:c r="I81" s="11" t="n">
        <x:f>'Source data'!Q55</x:f>
        <x:v>35465.21739130435</x:v>
      </x:c>
      <x:c r="J81" s="11" t="n">
        <x:f>'Source data'!Q85</x:f>
        <x:v>35465.21739130435</x:v>
      </x:c>
      <x:c r="K81" s="11" t="n">
        <x:f>'Source data'!Q115</x:f>
        <x:v>22333.7812143491</x:v>
      </x:c>
    </x:row>
    <x:row r="82" ht="25" customHeight="1">
      <x:c r="A82" s="2" t="n">
        <x:v>19</x:v>
      </x:c>
      <x:c r="B82" s="10" t="n">
        <x:f>'Source data'!L26</x:f>
        <x:v>3414940.401743747</x:v>
      </x:c>
      <x:c r="C82" s="10" t="n">
        <x:f>'Source data'!L56</x:f>
        <x:v>7191589.976008455</x:v>
      </x:c>
      <x:c r="D82" s="10" t="n">
        <x:f>'Source data'!L86</x:f>
        <x:v>4203716.044799824</x:v>
      </x:c>
      <x:c r="E82" s="10" t="n">
        <x:f>'Source data'!L116</x:f>
        <x:v>5423839.906914469</x:v>
      </x:c>
      <x:c r="F82" s="2"/>
      <x:c r="G82" s="2" t="n">
        <x:v>19</x:v>
      </x:c>
      <x:c r="H82" s="11" t="n">
        <x:f>'Source data'!Q26</x:f>
        <x:v>35465.21739130435</x:v>
      </x:c>
      <x:c r="I82" s="11" t="n">
        <x:f>'Source data'!Q56</x:f>
        <x:v>35465.21739130435</x:v>
      </x:c>
      <x:c r="J82" s="11" t="n">
        <x:f>'Source data'!Q86</x:f>
        <x:v>35465.21739130435</x:v>
      </x:c>
      <x:c r="K82" s="11" t="n">
        <x:f>'Source data'!Q116</x:f>
        <x:v>22333.781214349103</x:v>
      </x:c>
    </x:row>
    <x:row r="83" ht="25" customHeight="1">
      <x:c r="A83" s="2" t="n">
        <x:v>20</x:v>
      </x:c>
      <x:c r="B83" s="10" t="n">
        <x:f>'Source data'!L27</x:f>
        <x:v>3044020.335549546</x:v>
      </x:c>
      <x:c r="C83" s="10" t="n">
        <x:f>'Source data'!L57</x:f>
        <x:v>6889728.6448865235</x:v>
      </x:c>
      <x:c r="D83" s="10" t="n">
        <x:f>'Source data'!L87</x:f>
        <x:v>3866649.7051786133</x:v>
      </x:c>
      <x:c r="E83" s="10" t="n">
        <x:f>'Source data'!L117</x:f>
        <x:v>5250112.64950511</x:v>
      </x:c>
      <x:c r="F83" s="2"/>
      <x:c r="G83" s="2" t="n">
        <x:v>20</x:v>
      </x:c>
      <x:c r="H83" s="11" t="n">
        <x:f>'Source data'!Q27</x:f>
        <x:v>35465.21739130435</x:v>
      </x:c>
      <x:c r="I83" s="11" t="n">
        <x:f>'Source data'!Q57</x:f>
        <x:v>35465.21739130435</x:v>
      </x:c>
      <x:c r="J83" s="11" t="n">
        <x:f>'Source data'!Q87</x:f>
        <x:v>35465.21739130435</x:v>
      </x:c>
      <x:c r="K83" s="11" t="n">
        <x:f>'Source data'!Q117</x:f>
        <x:v>22333.7812143491</x:v>
      </x:c>
    </x:row>
    <x:row r="84" ht="25" customHeight="1">
      <x:c r="A84" s="2" t="n">
        <x:v>21</x:v>
      </x:c>
      <x:c r="B84" s="10" t="n">
        <x:f>'Source data'!L28</x:f>
        <x:v>2666317.7310020793</x:v>
      </x:c>
      <x:c r="C84" s="10" t="n">
        <x:f>'Source data'!L58</x:f>
        <x:v>6582347.56370979</x:v>
      </x:c>
      <x:c r="D84" s="10" t="n">
        <x:f>'Source data'!L88</x:f>
        <x:v>3521686.3827434187</x:v>
      </x:c>
      <x:c r="E84" s="10" t="n">
        <x:f>'Source data'!L118</x:f>
        <x:v>5112195.242857216</x:v>
      </x:c>
      <x:c r="F84" s="2"/>
      <x:c r="G84" s="2" t="n">
        <x:v>21</x:v>
      </x:c>
      <x:c r="H84" s="11" t="n">
        <x:f>'Source data'!Q28</x:f>
        <x:v>35465.21739130435</x:v>
      </x:c>
      <x:c r="I84" s="11" t="n">
        <x:f>'Source data'!Q58</x:f>
        <x:v>35465.21739130435</x:v>
      </x:c>
      <x:c r="J84" s="11" t="n">
        <x:f>'Source data'!Q88</x:f>
        <x:v>35465.21739130435</x:v>
      </x:c>
      <x:c r="K84" s="11" t="n">
        <x:f>'Source data'!Q118</x:f>
        <x:v>19143.241040870656</x:v>
      </x:c>
    </x:row>
    <x:row r="85" ht="25" customHeight="1">
      <x:c r="A85" s="2" t="n">
        <x:v>22</x:v>
      </x:c>
      <x:c r="B85" s="10" t="n">
        <x:f>'Source data'!L29</x:f>
        <x:v>2281708.5645428877</x:v>
      </x:c>
      <x:c r="C85" s="10" t="n">
        <x:f>'Source data'!L59</x:f>
        <x:v>6269345.799905825</x:v>
      </x:c>
      <x:c r="D85" s="10" t="n">
        <x:f>'Source data'!L89</x:f>
        <x:v>3168641.0624683136</x:v>
      </x:c>
      <x:c r="E85" s="10" t="n">
        <x:f>'Source data'!L119</x:f>
        <x:v>4971755.917916332</x:v>
      </x:c>
      <x:c r="F85" s="2"/>
      <x:c r="G85" s="2" t="n">
        <x:v>22</x:v>
      </x:c>
      <x:c r="H85" s="11" t="n">
        <x:f>'Source data'!Q29</x:f>
        <x:v>35465.217391304344</x:v>
      </x:c>
      <x:c r="I85" s="11" t="n">
        <x:f>'Source data'!Q59</x:f>
        <x:v>35465.217391304344</x:v>
      </x:c>
      <x:c r="J85" s="11" t="n">
        <x:f>'Source data'!Q89</x:f>
        <x:v>35465.217391304344</x:v>
      </x:c>
      <x:c r="K85" s="11" t="n">
        <x:f>'Source data'!Q119</x:f>
        <x:v>19143.241040870653</x:v>
      </x:c>
    </x:row>
    <x:row r="86" ht="25" customHeight="1">
      <x:c r="A86" s="2" t="n">
        <x:v>23</x:v>
      </x:c>
      <x:c r="B86" s="10" t="n">
        <x:f>'Source data'!L30</x:f>
        <x:v>1890066.5447541564</x:v>
      </x:c>
      <x:c r="C86" s="10" t="n">
        <x:f>'Source data'!L60</x:f>
        <x:v>5950620.575278015</x:v>
      </x:c>
      <x:c r="D86" s="10" t="n">
        <x:f>'Source data'!L90</x:f>
        <x:v>2807324.3946896214</x:v>
      </x:c>
      <x:c r="E86" s="10" t="n">
        <x:f>'Source data'!L120</x:f>
        <x:v>4828748.5596051</x:v>
      </x:c>
      <x:c r="F86" s="2"/>
      <x:c r="G86" s="2" t="n">
        <x:v>23</x:v>
      </x:c>
      <x:c r="H86" s="11" t="n">
        <x:f>'Source data'!Q30</x:f>
        <x:v>35465.217391304344</x:v>
      </x:c>
      <x:c r="I86" s="11" t="n">
        <x:f>'Source data'!Q60</x:f>
        <x:v>35465.217391304344</x:v>
      </x:c>
      <x:c r="J86" s="11" t="n">
        <x:f>'Source data'!Q90</x:f>
        <x:v>35465.217391304344</x:v>
      </x:c>
      <x:c r="K86" s="11" t="n">
        <x:f>'Source data'!Q120</x:f>
        <x:v>19143.241040870656</x:v>
      </x:c>
    </x:row>
    <x:row r="87" ht="25" customHeight="1">
      <x:c r="A87" s="2" t="n">
        <x:v>24</x:v>
      </x:c>
      <x:c r="B87" s="10" t="n">
        <x:f>'Source data'!L31</x:f>
        <x:v>1491263.070889288</x:v>
      </x:c>
      <x:c r="C87" s="10" t="n">
        <x:f>'Source data'!L61</x:f>
        <x:v>5626067.232257011</x:v>
      </x:c>
      <x:c r="D87" s="10" t="n">
        <x:f>'Source data'!L91</x:f>
        <x:v>2437542.5935515426</x:v>
      </x:c>
      <x:c r="E87" s="10" t="n">
        <x:f>'Source data'!L121</x:f>
        <x:v>4683126.209599035</x:v>
      </x:c>
      <x:c r="F87" s="2"/>
      <x:c r="G87" s="2" t="n">
        <x:v>24</x:v>
      </x:c>
      <x:c r="H87" s="11" t="n">
        <x:f>'Source data'!Q31</x:f>
        <x:v>35465.217391304344</x:v>
      </x:c>
      <x:c r="I87" s="11" t="n">
        <x:f>'Source data'!Q61</x:f>
        <x:v>35465.217391304344</x:v>
      </x:c>
      <x:c r="J87" s="11" t="n">
        <x:f>'Source data'!Q91</x:f>
        <x:v>35465.217391304344</x:v>
      </x:c>
      <x:c r="K87" s="11" t="n">
        <x:f>'Source data'!Q121</x:f>
        <x:v>19143.241040870656</x:v>
      </x:c>
    </x:row>
    <x:row r="88" ht="25" customHeight="1">
      <x:c r="A88" s="2" t="n">
        <x:v>25</x:v>
      </x:c>
      <x:c r="B88" s="10" t="n">
        <x:f>'Source data'!L32</x:f>
        <x:v>1085167.1906451767</x:v>
      </x:c>
      <x:c r="C88" s="10" t="n">
        <x:f>'Source data'!L62</x:f>
        <x:v>5295579.199535053</x:v>
      </x:c>
      <x:c r="D88" s="10" t="n">
        <x:f>'Source data'!L92</x:f>
        <x:v>2059097.3330725136</x:v>
      </x:c>
      <x:c r="E88" s="10" t="n">
        <x:f>'Source data'!L122</x:f>
        <x:v>4534841.050907143</x:v>
      </x:c>
      <x:c r="F88" s="2"/>
      <x:c r="G88" s="2" t="n">
        <x:v>25</x:v>
      </x:c>
      <x:c r="H88" s="11" t="n">
        <x:f>'Source data'!Q32</x:f>
        <x:v>35465.21739130435</x:v>
      </x:c>
      <x:c r="I88" s="11" t="n">
        <x:f>'Source data'!Q62</x:f>
        <x:v>35465.21739130435</x:v>
      </x:c>
      <x:c r="J88" s="11" t="n">
        <x:f>'Source data'!Q92</x:f>
        <x:v>35465.21739130435</x:v>
      </x:c>
      <x:c r="K88" s="11" t="n">
        <x:f>'Source data'!Q122</x:f>
        <x:v>19143.241040870656</x:v>
      </x:c>
    </x:row>
    <x:row r="89" ht="25" customHeight="1">
      <x:c r="A89" s="2" t="n">
        <x:v>26</x:v>
      </x:c>
      <x:c r="B89" s="10" t="n">
        <x:f>'Source data'!L33</x:f>
        <x:v>671645.5571623158</x:v>
      </x:c>
      <x:c r="C89" s="10" t="n">
        <x:f>'Source data'!L63</x:f>
        <x:v>5280467.7320672935</x:v>
      </x:c>
      <x:c r="D89" s="10" t="n">
        <x:f>'Source data'!L93</x:f>
        <x:v>1671785.640776548</x:v>
      </x:c>
      <x:c r="E89" s="10" t="n">
        <x:f>'Source data'!L123</x:f>
        <x:v>4417261.458816967</x:v>
      </x:c>
      <x:c r="F89" s="2"/>
      <x:c r="G89" s="2" t="n">
        <x:v>26</x:v>
      </x:c>
      <x:c r="H89" s="11" t="n">
        <x:f>'Source data'!Q33</x:f>
        <x:v>35465.21739130435</x:v>
      </x:c>
      <x:c r="I89" s="11" t="n">
        <x:f>'Source data'!Q63</x:f>
        <x:v>35465.21739130435</x:v>
      </x:c>
      <x:c r="J89" s="11" t="n">
        <x:f>'Source data'!Q93</x:f>
        <x:v>35465.21739130435</x:v>
      </x:c>
      <x:c r="K89" s="11" t="n">
        <x:f>'Source data'!Q123</x:f>
        <x:v>16408.492320746278</x:v>
      </x:c>
    </x:row>
    <x:row r="90" ht="25" customHeight="1">
      <x:c r="A90" s="2" t="n">
        <x:v>27</x:v>
      </x:c>
      <x:c r="B90" s="10" t="n">
        <x:f>'Source data'!L34</x:f>
        <x:v>250562.38523862543</x:v>
      </x:c>
      <x:c r="C90" s="10" t="n">
        <x:f>'Source data'!L64</x:f>
        <x:v>5126758.690280453</x:v>
      </x:c>
      <x:c r="D90" s="10" t="n">
        <x:f>'Source data'!L94</x:f>
        <x:v>1275399.7888325055</x:v>
      </x:c>
      <x:c r="E90" s="10" t="n">
        <x:f>'Source data'!L124</x:f>
        <x:v>4297531.839899998</x:v>
      </x:c>
      <x:c r="F90" s="2"/>
      <x:c r="G90" s="2" t="n">
        <x:v>27</x:v>
      </x:c>
      <x:c r="H90" s="11" t="n">
        <x:f>'Source data'!Q34</x:f>
        <x:v>35465.217391304344</x:v>
      </x:c>
      <x:c r="I90" s="11" t="n">
        <x:f>'Source data'!Q64</x:f>
        <x:v>35465.217391304344</x:v>
      </x:c>
      <x:c r="J90" s="11" t="n">
        <x:f>'Source data'!Q94</x:f>
        <x:v>35465.217391304344</x:v>
      </x:c>
      <x:c r="K90" s="11" t="n">
        <x:f>'Source data'!Q124</x:f>
        <x:v>16408.492320746278</x:v>
      </x:c>
    </x:row>
    <x:row r="91" ht="25" customHeight="1">
      <x:c r="A91" s="2" t="n">
        <x:v>28</x:v>
      </x:c>
      <x:c r="B91" s="10" t="n">
        <x:f>'Source data'!L35</x:f>
        <x:v>0</x:v>
      </x:c>
      <x:c r="C91" s="10" t="n">
        <x:f>'Source data'!L65</x:f>
        <x:v>4875791.193186522</x:v>
      </x:c>
      <x:c r="D91" s="10" t="n">
        <x:f>'Source data'!L95</x:f>
        <x:v>869727.1826429168</x:v>
      </x:c>
      <x:c r="E91" s="10" t="n">
        <x:f>'Source data'!L125</x:f>
        <x:v>4175612.879379976</x:v>
      </x:c>
      <x:c r="F91" s="2"/>
      <x:c r="G91" s="2" t="n">
        <x:v>28</x:v>
      </x:c>
      <x:c r="H91" s="11" t="n">
        <x:f>'Source data'!Q35</x:f>
        <x:v>20880.198769885454</x:v>
      </x:c>
      <x:c r="I91" s="11" t="n">
        <x:f>'Source data'!Q65</x:f>
        <x:v>35465.21739130435</x:v>
      </x:c>
      <x:c r="J91" s="11" t="n">
        <x:f>'Source data'!Q95</x:f>
        <x:v>35465.21739130435</x:v>
      </x:c>
      <x:c r="K91" s="11" t="n">
        <x:f>'Source data'!Q125</x:f>
        <x:v>16408.492320746278</x:v>
      </x:c>
    </x:row>
    <x:row r="92" ht="25" customHeight="1">
      <x:c r="A92" s="2" t="n">
        <x:v>29</x:v>
      </x:c>
      <x:c r="B92" s="10" t="n">
        <x:f>'Source data'!L36</x:f>
        <x:v>0</x:v>
      </x:c>
      <x:c r="C92" s="10" t="n">
        <x:f>'Source data'!L66</x:f>
        <x:v>3986115.4035368217</x:v>
      </x:c>
      <x:c r="D92" s="10" t="n">
        <x:f>'Source data'!L96</x:f>
        <x:v>454550.2468226004</x:v>
      </x:c>
      <x:c r="E92" s="10" t="n">
        <x:f>'Source data'!L126</x:f>
        <x:v>4051464.543581873</x:v>
      </x:c>
      <x:c r="F92" s="2"/>
      <x:c r="G92" s="2" t="n">
        <x:v>29</x:v>
      </x:c>
      <x:c r="H92" s="11" t="n">
        <x:f>'Source data'!Q36</x:f>
        <x:v>0</x:v>
      </x:c>
      <x:c r="I92" s="11" t="n">
        <x:f>'Source data'!Q66</x:f>
        <x:v>35465.21739130435</x:v>
      </x:c>
      <x:c r="J92" s="11" t="n">
        <x:f>'Source data'!Q96</x:f>
        <x:v>35465.21739130435</x:v>
      </x:c>
      <x:c r="K92" s="11" t="n">
        <x:f>'Source data'!Q126</x:f>
        <x:v>16408.492320746278</x:v>
      </x:c>
    </x:row>
    <x:row r="93" ht="25" customHeight="1">
      <x:c r="A93" s="2" t="n">
        <x:v>30</x:v>
      </x:c>
      <x:c r="B93" s="10" t="n">
        <x:f>'Source data'!L37</x:f>
        <x:v>0</x:v>
      </x:c>
      <x:c r="C93" s="10" t="n">
        <x:f>'Source data'!L67</x:f>
        <x:v>2853512.7112941365</x:v>
      </x:c>
      <x:c r="D93" s="10" t="n">
        <x:f>'Source data'!L97</x:f>
        <x:v>29646.308505922425</x:v>
      </x:c>
      <x:c r="E93" s="10" t="n">
        <x:f>'Source data'!L127</x:f>
        <x:v>3925046.06678632</x:v>
      </x:c>
      <x:c r="F93" s="2"/>
      <x:c r="G93" s="2" t="n">
        <x:v>30</x:v>
      </x:c>
      <x:c r="H93" s="11" t="n">
        <x:f>'Source data'!Q37</x:f>
        <x:v>0</x:v>
      </x:c>
      <x:c r="I93" s="11" t="n">
        <x:f>'Source data'!Q67</x:f>
        <x:v>35465.21739130435</x:v>
      </x:c>
      <x:c r="J93" s="11" t="n">
        <x:f>'Source data'!Q97</x:f>
        <x:v>35465.21739130435</x:v>
      </x:c>
      <x:c r="K93" s="11" t="n">
        <x:f>'Source data'!Q127</x:f>
        <x:v>16408.492320746274</x:v>
      </x:c>
    </x:row>
    <x:row r="94" ht="25" customHeight="1">
      <x:c r="A94" s="2"/>
      <x:c r="B94" s="2"/>
      <x:c r="C94" s="2"/>
      <x:c r="D94" s="2"/>
      <x:c r="E94" s="2"/>
      <x:c r="F94" s="2"/>
      <x:c r="G94" s="2"/>
    </x:row>
    <x:row r="95" ht="25" customHeight="1">
      <x:c r="A95" s="2"/>
      <x:c r="B95" s="2"/>
      <x:c r="C95" s="2"/>
      <x:c r="D95" s="2"/>
      <x:c r="E95" s="2"/>
      <x:c r="F95" s="2"/>
      <x:c r="G95" s="2"/>
    </x:row>
    <x:row r="96" ht="25" customHeight="1">
      <x:c r="A96"/>
      <x:c r="B96"/>
      <x:c r="C96"/>
      <x:c r="D96"/>
      <x:c r="E96"/>
      <x:c r="F96" s="2"/>
      <x:c r="G96" s="2"/>
    </x:row>
    <x:row r="97" ht="25" customHeight="1">
      <x:c r="A97" s="2"/>
      <x:c r="B97" s="2"/>
      <x:c r="C97" s="2"/>
      <x:c r="D97" s="2"/>
      <x:c r="E97" s="2"/>
      <x:c r="F97" s="2"/>
      <x:c r="G97" s="2"/>
    </x:row>
    <x:row r="98" ht="25" customHeight="1">
      <x:c r="A98" s="2"/>
      <x:c r="B98" s="2"/>
      <x:c r="C98" s="2"/>
      <x:c r="D98" s="2"/>
      <x:c r="E98" s="2"/>
      <x:c r="F98" s="2"/>
      <x:c r="G98" s="2"/>
    </x:row>
    <x:row r="99" ht="25" customHeight="1">
      <x:c r="A99" s="2"/>
      <x:c r="B99" s="2"/>
      <x:c r="C99" s="2"/>
      <x:c r="D99" s="2"/>
      <x:c r="E99" s="2"/>
      <x:c r="F99" s="2"/>
      <x:c r="G99" s="2"/>
    </x:row>
    <x:row r="100" ht="25" customHeight="1">
      <x:c r="A100" s="2"/>
      <x:c r="B100" s="2"/>
      <x:c r="C100" s="2"/>
      <x:c r="D100" s="2"/>
      <x:c r="E100" s="2"/>
      <x:c r="F100" s="2"/>
      <x:c r="G100" s="2"/>
    </x:row>
  </x:sheetData>
  <x:mergeCells>
    <x:mergeCell ref="A2:G2"/>
    <x:mergeCell ref="A4:G5"/>
    <x:mergeCell ref="A7:G8"/>
    <x:mergeCell ref="A16:G17"/>
    <x:mergeCell ref="A55:G57"/>
    <x:mergeCell ref="A59:G60"/>
  </x:mergeCells>
  <x:pageMargins left="0.7" right="0.7" top="0.75" bottom="0.75" header="0.3" footer="0.3"/>
  <x:drawing xmlns:r="http://schemas.openxmlformats.org/officeDocument/2006/relationships" r:id="R877f9490ce794de0"/>
</x:worksheet>
</file>

<file path=xl/worksheets/sheet2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4" t="str">
        <x:v>Inspect a fixed retirement path</x:v>
      </x:c>
      <x:c r="B2" s="4"/>
      <x:c r="C2" s="4"/>
      <x:c r="D2" s="4"/>
      <x:c r="E2" s="4"/>
      <x:c r="F2" s="4"/>
      <x:c r="G2" s="4"/>
      <x:c r="H2" s="4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Choose scenario</x:v>
      </x:c>
      <x:c r="B4" s="16" t="str">
        <x:v>Weak returns early</x:v>
      </x:c>
      <x:c r="C4" s="16"/>
      <x:c r="D4" s="16"/>
      <x:c r="E4" s="16"/>
      <x:c r="F4" s="16"/>
      <x:c r="G4" s="2"/>
      <x:c r="H4" s="25" t="n">
        <x:f>MATCH(B4,Method!A21:A24,0)-1</x:f>
        <x:v>0</x:v>
      </x:c>
    </x:row>
    <x:row r="5" ht="25" customHeight="1">
      <x:c r="A5" s="3" t="str">
        <x:v>The selector changes the view only. All amounts use starting purchasing power. Income columns are gross monthly equivalents of annual withdrawals, not monthly cash-flow projections.</x:v>
      </x:c>
      <x:c r="B5" s="3"/>
      <x:c r="C5" s="3"/>
      <x:c r="D5" s="3"/>
      <x:c r="E5" s="3"/>
      <x:c r="F5" s="3"/>
      <x:c r="G5" s="3"/>
      <x:c r="H5" s="3"/>
    </x:row>
    <x:row r="6" ht="25" customHeight="1">
      <x:c r="A6" s="3"/>
      <x:c r="B6" s="3"/>
      <x:c r="C6" s="3"/>
      <x:c r="D6" s="3"/>
      <x:c r="E6" s="3"/>
      <x:c r="F6" s="3"/>
      <x:c r="G6" s="3"/>
      <x:c r="H6" s="3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70" customHeight="1">
      <x:c r="A8" s="8" t="str">
        <x:v>Year</x:v>
      </x:c>
      <x:c r="B8" s="8" t="str">
        <x:v>Original target / month</x:v>
      </x:c>
      <x:c r="C8" s="8" t="str">
        <x:v>Income paid / month</x:v>
      </x:c>
      <x:c r="D8" s="8" t="str">
        <x:v>Reduction by rule / month</x:v>
      </x:c>
      <x:c r="E8" s="8" t="str">
        <x:v>Requested but unpaid / month</x:v>
      </x:c>
      <x:c r="F8" s="8" t="str">
        <x:v>Capital at year end</x:v>
      </x:c>
      <x:c r="G8" s="8" t="str">
        <x:v>Target received</x:v>
      </x:c>
      <x:c r="H8" s="8" t="str">
        <x:v>Cut this year?</x:v>
      </x:c>
    </x:row>
    <x:row r="9" ht="25" customHeight="1">
      <x:c r="A9" s="2" t="n">
        <x:v>1</x:v>
      </x:c>
      <x:c r="B9" s="10" t="n">
        <x:f>Method!$B$8/12</x:f>
        <x:v>35465.21739130435</x:v>
      </x:c>
      <x:c r="C9" s="10" t="n">
        <x:f>INDEX('Source data'!$Q$8:$Q$127,$H$4*30+A9)</x:f>
        <x:v>35465.21739130435</x:v>
      </x:c>
      <x:c r="D9" s="10" t="n">
        <x:f>INDEX('Source data'!$O$8:$O$127,$H$4*30+A9)</x:f>
        <x:v>0</x:v>
      </x:c>
      <x:c r="E9" s="10" t="n">
        <x:f>INDEX('Source data'!$P$8:$P$127,$H$4*30+A9)</x:f>
        <x:v>0</x:v>
      </x:c>
      <x:c r="F9" s="10" t="n">
        <x:f>INDEX('Source data'!$L$8:$L$127,$H$4*30+A9)</x:f>
        <x:v>9276068.795031056</x:v>
      </x:c>
      <x:c r="G9" s="17" t="n">
        <x:f>C9/B9</x:f>
        <x:v>1</x:v>
      </x:c>
      <x:c r="H9" s="24" t="str">
        <x:f>IF(INDEX('Source data'!$N$8:$N$127,$H$4*30+A9),"Yes","No")</x:f>
        <x:v>No</x:v>
      </x:c>
    </x:row>
    <x:row r="10" ht="25" customHeight="1">
      <x:c r="A10" s="2" t="n">
        <x:v>2</x:v>
      </x:c>
      <x:c r="B10" s="10" t="n">
        <x:f>Method!$B$8/12</x:f>
        <x:v>35465.21739130435</x:v>
      </x:c>
      <x:c r="C10" s="10" t="n">
        <x:f>INDEX('Source data'!$Q$8:$Q$127,$H$4*30+A10)</x:f>
        <x:v>35465.21739130435</x:v>
      </x:c>
      <x:c r="D10" s="10" t="n">
        <x:f>INDEX('Source data'!$O$8:$O$127,$H$4*30+A10)</x:f>
        <x:v>0</x:v>
      </x:c>
      <x:c r="E10" s="10" t="n">
        <x:f>INDEX('Source data'!$P$8:$P$127,$H$4*30+A10)</x:f>
        <x:v>0</x:v>
      </x:c>
      <x:c r="F10" s="10" t="n">
        <x:f>INDEX('Source data'!$L$8:$L$127,$H$4*30+A10)</x:f>
        <x:v>7927506.912617568</x:v>
      </x:c>
      <x:c r="G10" s="17" t="n">
        <x:f>C10/B10</x:f>
        <x:v>1</x:v>
      </x:c>
      <x:c r="H10" s="24" t="str">
        <x:f>IF(INDEX('Source data'!$N$8:$N$127,$H$4*30+A10),"Yes","No")</x:f>
        <x:v>No</x:v>
      </x:c>
    </x:row>
    <x:row r="11" ht="25" customHeight="1">
      <x:c r="A11" s="2" t="n">
        <x:v>3</x:v>
      </x:c>
      <x:c r="B11" s="10" t="n">
        <x:f>Method!$B$8/12</x:f>
        <x:v>35465.21739130435</x:v>
      </x:c>
      <x:c r="C11" s="10" t="n">
        <x:f>INDEX('Source data'!$Q$8:$Q$127,$H$4*30+A11)</x:f>
        <x:v>35465.21739130435</x:v>
      </x:c>
      <x:c r="D11" s="10" t="n">
        <x:f>INDEX('Source data'!$O$8:$O$127,$H$4*30+A11)</x:f>
        <x:v>0</x:v>
      </x:c>
      <x:c r="E11" s="10" t="n">
        <x:f>INDEX('Source data'!$P$8:$P$127,$H$4*30+A11)</x:f>
        <x:v>0</x:v>
      </x:c>
      <x:c r="F11" s="10" t="n">
        <x:f>INDEX('Source data'!$L$8:$L$127,$H$4*30+A11)</x:f>
        <x:v>7780567.206639015</x:v>
      </x:c>
      <x:c r="G11" s="17" t="n">
        <x:f>C11/B11</x:f>
        <x:v>1</x:v>
      </x:c>
      <x:c r="H11" s="24" t="str">
        <x:f>IF(INDEX('Source data'!$N$8:$N$127,$H$4*30+A11),"Yes","No")</x:f>
        <x:v>No</x:v>
      </x:c>
    </x:row>
    <x:row r="12" ht="25" customHeight="1">
      <x:c r="A12" s="2" t="n">
        <x:v>4</x:v>
      </x:c>
      <x:c r="B12" s="10" t="n">
        <x:f>Method!$B$8/12</x:f>
        <x:v>35465.21739130435</x:v>
      </x:c>
      <x:c r="C12" s="10" t="n">
        <x:f>INDEX('Source data'!$Q$8:$Q$127,$H$4*30+A12)</x:f>
        <x:v>35465.21739130435</x:v>
      </x:c>
      <x:c r="D12" s="10" t="n">
        <x:f>INDEX('Source data'!$O$8:$O$127,$H$4*30+A12)</x:f>
        <x:v>0</x:v>
      </x:c>
      <x:c r="E12" s="10" t="n">
        <x:f>INDEX('Source data'!$P$8:$P$127,$H$4*30+A12)</x:f>
        <x:v>0</x:v>
      </x:c>
      <x:c r="F12" s="10" t="n">
        <x:f>INDEX('Source data'!$L$8:$L$127,$H$4*30+A12)</x:f>
        <x:v>7766863.735428191</x:v>
      </x:c>
      <x:c r="G12" s="17" t="n">
        <x:f>C12/B12</x:f>
        <x:v>1</x:v>
      </x:c>
      <x:c r="H12" s="24" t="str">
        <x:f>IF(INDEX('Source data'!$N$8:$N$127,$H$4*30+A12),"Yes","No")</x:f>
        <x:v>No</x:v>
      </x:c>
    </x:row>
    <x:row r="13" ht="25" customHeight="1">
      <x:c r="A13" s="2" t="n">
        <x:v>5</x:v>
      </x:c>
      <x:c r="B13" s="10" t="n">
        <x:f>Method!$B$8/12</x:f>
        <x:v>35465.21739130435</x:v>
      </x:c>
      <x:c r="C13" s="10" t="n">
        <x:f>INDEX('Source data'!$Q$8:$Q$127,$H$4*30+A13)</x:f>
        <x:v>35465.21739130435</x:v>
      </x:c>
      <x:c r="D13" s="10" t="n">
        <x:f>INDEX('Source data'!$O$8:$O$127,$H$4*30+A13)</x:f>
        <x:v>0</x:v>
      </x:c>
      <x:c r="E13" s="10" t="n">
        <x:f>INDEX('Source data'!$P$8:$P$127,$H$4*30+A13)</x:f>
        <x:v>0</x:v>
      </x:c>
      <x:c r="F13" s="10" t="n">
        <x:f>INDEX('Source data'!$L$8:$L$127,$H$4*30+A13)</x:f>
        <x:v>7960046.250271422</x:v>
      </x:c>
      <x:c r="G13" s="17" t="n">
        <x:f>C13/B13</x:f>
        <x:v>1</x:v>
      </x:c>
      <x:c r="H13" s="24" t="str">
        <x:f>IF(INDEX('Source data'!$N$8:$N$127,$H$4*30+A13),"Yes","No")</x:f>
        <x:v>No</x:v>
      </x:c>
    </x:row>
    <x:row r="14" ht="25" customHeight="1">
      <x:c r="A14" s="2" t="n">
        <x:v>6</x:v>
      </x:c>
      <x:c r="B14" s="10" t="n">
        <x:f>Method!$B$8/12</x:f>
        <x:v>35465.21739130435</x:v>
      </x:c>
      <x:c r="C14" s="10" t="n">
        <x:f>INDEX('Source data'!$Q$8:$Q$127,$H$4*30+A14)</x:f>
        <x:v>35465.21739130435</x:v>
      </x:c>
      <x:c r="D14" s="10" t="n">
        <x:f>INDEX('Source data'!$O$8:$O$127,$H$4*30+A14)</x:f>
        <x:v>0</x:v>
      </x:c>
      <x:c r="E14" s="10" t="n">
        <x:f>INDEX('Source data'!$P$8:$P$127,$H$4*30+A14)</x:f>
        <x:v>0</x:v>
      </x:c>
      <x:c r="F14" s="10" t="n">
        <x:f>INDEX('Source data'!$L$8:$L$127,$H$4*30+A14)</x:f>
        <x:v>7672236.691021726</x:v>
      </x:c>
      <x:c r="G14" s="17" t="n">
        <x:f>C14/B14</x:f>
        <x:v>1</x:v>
      </x:c>
      <x:c r="H14" s="24" t="str">
        <x:f>IF(INDEX('Source data'!$N$8:$N$127,$H$4*30+A14),"Yes","No")</x:f>
        <x:v>No</x:v>
      </x:c>
    </x:row>
    <x:row r="15" ht="25" customHeight="1">
      <x:c r="A15" s="2" t="n">
        <x:v>7</x:v>
      </x:c>
      <x:c r="B15" s="10" t="n">
        <x:f>Method!$B$8/12</x:f>
        <x:v>35465.21739130435</x:v>
      </x:c>
      <x:c r="C15" s="10" t="n">
        <x:f>INDEX('Source data'!$Q$8:$Q$127,$H$4*30+A15)</x:f>
        <x:v>35465.21739130435</x:v>
      </x:c>
      <x:c r="D15" s="10" t="n">
        <x:f>INDEX('Source data'!$O$8:$O$127,$H$4*30+A15)</x:f>
        <x:v>0</x:v>
      </x:c>
      <x:c r="E15" s="10" t="n">
        <x:f>INDEX('Source data'!$P$8:$P$127,$H$4*30+A15)</x:f>
        <x:v>0</x:v>
      </x:c>
      <x:c r="F15" s="10" t="n">
        <x:f>INDEX('Source data'!$L$8:$L$127,$H$4*30+A15)</x:f>
        <x:v>7379164.328402895</x:v>
      </x:c>
      <x:c r="G15" s="17" t="n">
        <x:f>C15/B15</x:f>
        <x:v>1</x:v>
      </x:c>
      <x:c r="H15" s="24" t="str">
        <x:f>IF(INDEX('Source data'!$N$8:$N$127,$H$4*30+A15),"Yes","No")</x:f>
        <x:v>No</x:v>
      </x:c>
    </x:row>
    <x:row r="16" ht="25" customHeight="1">
      <x:c r="A16" s="2" t="n">
        <x:v>8</x:v>
      </x:c>
      <x:c r="B16" s="10" t="n">
        <x:f>Method!$B$8/12</x:f>
        <x:v>35465.21739130435</x:v>
      </x:c>
      <x:c r="C16" s="10" t="n">
        <x:f>INDEX('Source data'!$Q$8:$Q$127,$H$4*30+A16)</x:f>
        <x:v>35465.21739130435</x:v>
      </x:c>
      <x:c r="D16" s="10" t="n">
        <x:f>INDEX('Source data'!$O$8:$O$127,$H$4*30+A16)</x:f>
        <x:v>0</x:v>
      </x:c>
      <x:c r="E16" s="10" t="n">
        <x:f>INDEX('Source data'!$P$8:$P$127,$H$4*30+A16)</x:f>
        <x:v>0</x:v>
      </x:c>
      <x:c r="F16" s="10" t="n">
        <x:f>INDEX('Source data'!$L$8:$L$127,$H$4*30+A16)</x:f>
        <x:v>7080732.928296174</x:v>
      </x:c>
      <x:c r="G16" s="17" t="n">
        <x:f>C16/B16</x:f>
        <x:v>1</x:v>
      </x:c>
      <x:c r="H16" s="24" t="str">
        <x:f>IF(INDEX('Source data'!$N$8:$N$127,$H$4*30+A16),"Yes","No")</x:f>
        <x:v>No</x:v>
      </x:c>
    </x:row>
    <x:row r="17" ht="25" customHeight="1">
      <x:c r="A17" s="2" t="n">
        <x:v>9</x:v>
      </x:c>
      <x:c r="B17" s="10" t="n">
        <x:f>Method!$B$8/12</x:f>
        <x:v>35465.21739130435</x:v>
      </x:c>
      <x:c r="C17" s="10" t="n">
        <x:f>INDEX('Source data'!$Q$8:$Q$127,$H$4*30+A17)</x:f>
        <x:v>35465.21739130435</x:v>
      </x:c>
      <x:c r="D17" s="10" t="n">
        <x:f>INDEX('Source data'!$O$8:$O$127,$H$4*30+A17)</x:f>
        <x:v>0</x:v>
      </x:c>
      <x:c r="E17" s="10" t="n">
        <x:f>INDEX('Source data'!$P$8:$P$127,$H$4*30+A17)</x:f>
        <x:v>0</x:v>
      </x:c>
      <x:c r="F17" s="10" t="n">
        <x:f>INDEX('Source data'!$L$8:$L$127,$H$4*30+A17)</x:f>
        <x:v>6776844.496873217</x:v>
      </x:c>
      <x:c r="G17" s="17" t="n">
        <x:f>C17/B17</x:f>
        <x:v>1</x:v>
      </x:c>
      <x:c r="H17" s="24" t="str">
        <x:f>IF(INDEX('Source data'!$N$8:$N$127,$H$4*30+A17),"Yes","No")</x:f>
        <x:v>No</x:v>
      </x:c>
    </x:row>
    <x:row r="18" ht="25" customHeight="1">
      <x:c r="A18" s="2" t="n">
        <x:v>10</x:v>
      </x:c>
      <x:c r="B18" s="10" t="n">
        <x:f>Method!$B$8/12</x:f>
        <x:v>35465.21739130435</x:v>
      </x:c>
      <x:c r="C18" s="10" t="n">
        <x:f>INDEX('Source data'!$Q$8:$Q$127,$H$4*30+A18)</x:f>
        <x:v>35465.21739130435</x:v>
      </x:c>
      <x:c r="D18" s="10" t="n">
        <x:f>INDEX('Source data'!$O$8:$O$127,$H$4*30+A18)</x:f>
        <x:v>0</x:v>
      </x:c>
      <x:c r="E18" s="10" t="n">
        <x:f>INDEX('Source data'!$P$8:$P$127,$H$4*30+A18)</x:f>
        <x:v>0</x:v>
      </x:c>
      <x:c r="F18" s="10" t="n">
        <x:f>INDEX('Source data'!$L$8:$L$127,$H$4*30+A18)</x:f>
        <x:v>6467399.248418527</x:v>
      </x:c>
      <x:c r="G18" s="17" t="n">
        <x:f>C18/B18</x:f>
        <x:v>1</x:v>
      </x:c>
      <x:c r="H18" s="24" t="str">
        <x:f>IF(INDEX('Source data'!$N$8:$N$127,$H$4*30+A18),"Yes","No")</x:f>
        <x:v>No</x:v>
      </x:c>
    </x:row>
    <x:row r="19" ht="25" customHeight="1">
      <x:c r="A19" s="2" t="n">
        <x:v>11</x:v>
      </x:c>
      <x:c r="B19" s="10" t="n">
        <x:f>Method!$B$8/12</x:f>
        <x:v>35465.21739130435</x:v>
      </x:c>
      <x:c r="C19" s="10" t="n">
        <x:f>INDEX('Source data'!$Q$8:$Q$127,$H$4*30+A19)</x:f>
        <x:v>35465.21739130435</x:v>
      </x:c>
      <x:c r="D19" s="10" t="n">
        <x:f>INDEX('Source data'!$O$8:$O$127,$H$4*30+A19)</x:f>
        <x:v>0</x:v>
      </x:c>
      <x:c r="E19" s="10" t="n">
        <x:f>INDEX('Source data'!$P$8:$P$127,$H$4*30+A19)</x:f>
        <x:v>0</x:v>
      </x:c>
      <x:c r="F19" s="10" t="n">
        <x:f>INDEX('Source data'!$L$8:$L$127,$H$4*30+A19)</x:f>
        <x:v>6152295.572563522</x:v>
      </x:c>
      <x:c r="G19" s="17" t="n">
        <x:f>C19/B19</x:f>
        <x:v>1</x:v>
      </x:c>
      <x:c r="H19" s="24" t="str">
        <x:f>IF(INDEX('Source data'!$N$8:$N$127,$H$4*30+A19),"Yes","No")</x:f>
        <x:v>No</x:v>
      </x:c>
    </x:row>
    <x:row r="20" ht="25" customHeight="1">
      <x:c r="A20" s="2" t="n">
        <x:v>12</x:v>
      </x:c>
      <x:c r="B20" s="10" t="n">
        <x:f>Method!$B$8/12</x:f>
        <x:v>35465.21739130435</x:v>
      </x:c>
      <x:c r="C20" s="10" t="n">
        <x:f>INDEX('Source data'!$Q$8:$Q$127,$H$4*30+A20)</x:f>
        <x:v>35465.21739130435</x:v>
      </x:c>
      <x:c r="D20" s="10" t="n">
        <x:f>INDEX('Source data'!$O$8:$O$127,$H$4*30+A20)</x:f>
        <x:v>0</x:v>
      </x:c>
      <x:c r="E20" s="10" t="n">
        <x:f>INDEX('Source data'!$P$8:$P$127,$H$4*30+A20)</x:f>
        <x:v>0</x:v>
      </x:c>
      <x:c r="F20" s="10" t="n">
        <x:f>INDEX('Source data'!$L$8:$L$127,$H$4*30+A20)</x:f>
        <x:v>5831430.000921454</x:v>
      </x:c>
      <x:c r="G20" s="17" t="n">
        <x:f>C20/B20</x:f>
        <x:v>1</x:v>
      </x:c>
      <x:c r="H20" s="24" t="str">
        <x:f>IF(INDEX('Source data'!$N$8:$N$127,$H$4*30+A20),"Yes","No")</x:f>
        <x:v>No</x:v>
      </x:c>
    </x:row>
    <x:row r="21" ht="25" customHeight="1">
      <x:c r="A21" s="2" t="n">
        <x:v>13</x:v>
      </x:c>
      <x:c r="B21" s="10" t="n">
        <x:f>Method!$B$8/12</x:f>
        <x:v>35465.21739130435</x:v>
      </x:c>
      <x:c r="C21" s="10" t="n">
        <x:f>INDEX('Source data'!$Q$8:$Q$127,$H$4*30+A21)</x:f>
        <x:v>35465.21739130435</x:v>
      </x:c>
      <x:c r="D21" s="10" t="n">
        <x:f>INDEX('Source data'!$O$8:$O$127,$H$4*30+A21)</x:f>
        <x:v>0</x:v>
      </x:c>
      <x:c r="E21" s="10" t="n">
        <x:f>INDEX('Source data'!$P$8:$P$127,$H$4*30+A21)</x:f>
        <x:v>0</x:v>
      </x:c>
      <x:c r="F21" s="10" t="n">
        <x:f>INDEX('Source data'!$L$8:$L$127,$H$4*30+A21)</x:f>
        <x:v>5504697.1731122155</x:v>
      </x:c>
      <x:c r="G21" s="17" t="n">
        <x:f>C21/B21</x:f>
        <x:v>1</x:v>
      </x:c>
      <x:c r="H21" s="24" t="str">
        <x:f>IF(INDEX('Source data'!$N$8:$N$127,$H$4*30+A21),"Yes","No")</x:f>
        <x:v>No</x:v>
      </x:c>
    </x:row>
    <x:row r="22" ht="25" customHeight="1">
      <x:c r="A22" s="2" t="n">
        <x:v>14</x:v>
      </x:c>
      <x:c r="B22" s="10" t="n">
        <x:f>Method!$B$8/12</x:f>
        <x:v>35465.21739130435</x:v>
      </x:c>
      <x:c r="C22" s="10" t="n">
        <x:f>INDEX('Source data'!$Q$8:$Q$127,$H$4*30+A22)</x:f>
        <x:v>35465.21739130435</x:v>
      </x:c>
      <x:c r="D22" s="10" t="n">
        <x:f>INDEX('Source data'!$O$8:$O$127,$H$4*30+A22)</x:f>
        <x:v>0</x:v>
      </x:c>
      <x:c r="E22" s="10" t="n">
        <x:f>INDEX('Source data'!$P$8:$P$127,$H$4*30+A22)</x:f>
        <x:v>0</x:v>
      </x:c>
      <x:c r="F22" s="10" t="n">
        <x:f>INDEX('Source data'!$L$8:$L$127,$H$4*30+A22)</x:f>
        <x:v>5171989.802165895</x:v>
      </x:c>
      <x:c r="G22" s="17" t="n">
        <x:f>C22/B22</x:f>
        <x:v>1</x:v>
      </x:c>
      <x:c r="H22" s="24" t="str">
        <x:f>IF(INDEX('Source data'!$N$8:$N$127,$H$4*30+A22),"Yes","No")</x:f>
        <x:v>No</x:v>
      </x:c>
    </x:row>
    <x:row r="23" ht="25" customHeight="1">
      <x:c r="A23" s="2" t="n">
        <x:v>15</x:v>
      </x:c>
      <x:c r="B23" s="10" t="n">
        <x:f>Method!$B$8/12</x:f>
        <x:v>35465.21739130435</x:v>
      </x:c>
      <x:c r="C23" s="10" t="n">
        <x:f>INDEX('Source data'!$Q$8:$Q$127,$H$4*30+A23)</x:f>
        <x:v>35465.21739130435</x:v>
      </x:c>
      <x:c r="D23" s="10" t="n">
        <x:f>INDEX('Source data'!$O$8:$O$127,$H$4*30+A23)</x:f>
        <x:v>0</x:v>
      </x:c>
      <x:c r="E23" s="10" t="n">
        <x:f>INDEX('Source data'!$P$8:$P$127,$H$4*30+A23)</x:f>
        <x:v>0</x:v>
      </x:c>
      <x:c r="F23" s="10" t="n">
        <x:f>INDEX('Source data'!$L$8:$L$127,$H$4*30+A23)</x:f>
        <x:v>4833198.639293698</x:v>
      </x:c>
      <x:c r="G23" s="17" t="n">
        <x:f>C23/B23</x:f>
        <x:v>1</x:v>
      </x:c>
      <x:c r="H23" s="24" t="str">
        <x:f>IF(INDEX('Source data'!$N$8:$N$127,$H$4*30+A23),"Yes","No")</x:f>
        <x:v>No</x:v>
      </x:c>
    </x:row>
    <x:row r="24" ht="25" customHeight="1">
      <x:c r="A24" s="2" t="n">
        <x:v>16</x:v>
      </x:c>
      <x:c r="B24" s="10" t="n">
        <x:f>Method!$B$8/12</x:f>
        <x:v>35465.21739130435</x:v>
      </x:c>
      <x:c r="C24" s="10" t="n">
        <x:f>INDEX('Source data'!$Q$8:$Q$127,$H$4*30+A24)</x:f>
        <x:v>35465.21739130435</x:v>
      </x:c>
      <x:c r="D24" s="10" t="n">
        <x:f>INDEX('Source data'!$O$8:$O$127,$H$4*30+A24)</x:f>
        <x:v>0</x:v>
      </x:c>
      <x:c r="E24" s="10" t="n">
        <x:f>INDEX('Source data'!$P$8:$P$127,$H$4*30+A24)</x:f>
        <x:v>0</x:v>
      </x:c>
      <x:c r="F24" s="10" t="n">
        <x:f>INDEX('Source data'!$L$8:$L$127,$H$4*30+A24)</x:f>
        <x:v>4488212.438014697</x:v>
      </x:c>
      <x:c r="G24" s="17" t="n">
        <x:f>C24/B24</x:f>
        <x:v>1</x:v>
      </x:c>
      <x:c r="H24" s="24" t="str">
        <x:f>IF(INDEX('Source data'!$N$8:$N$127,$H$4*30+A24),"Yes","No")</x:f>
        <x:v>No</x:v>
      </x:c>
    </x:row>
    <x:row r="25" ht="25" customHeight="1">
      <x:c r="A25" s="2" t="n">
        <x:v>17</x:v>
      </x:c>
      <x:c r="B25" s="10" t="n">
        <x:f>Method!$B$8/12</x:f>
        <x:v>35465.21739130435</x:v>
      </x:c>
      <x:c r="C25" s="10" t="n">
        <x:f>INDEX('Source data'!$Q$8:$Q$127,$H$4*30+A25)</x:f>
        <x:v>35465.21739130435</x:v>
      </x:c>
      <x:c r="D25" s="10" t="n">
        <x:f>INDEX('Source data'!$O$8:$O$127,$H$4*30+A25)</x:f>
        <x:v>0</x:v>
      </x:c>
      <x:c r="E25" s="10" t="n">
        <x:f>INDEX('Source data'!$P$8:$P$127,$H$4*30+A25)</x:f>
        <x:v>0</x:v>
      </x:c>
      <x:c r="F25" s="10" t="n">
        <x:f>INDEX('Source data'!$L$8:$L$127,$H$4*30+A25)</x:f>
        <x:v>4136917.9176265933</x:v>
      </x:c>
      <x:c r="G25" s="17" t="n">
        <x:f>C25/B25</x:f>
        <x:v>1</x:v>
      </x:c>
      <x:c r="H25" s="24" t="str">
        <x:f>IF(INDEX('Source data'!$N$8:$N$127,$H$4*30+A25),"Yes","No")</x:f>
        <x:v>No</x:v>
      </x:c>
    </x:row>
    <x:row r="26" ht="25" customHeight="1">
      <x:c r="A26" s="2" t="n">
        <x:v>18</x:v>
      </x:c>
      <x:c r="B26" s="10" t="n">
        <x:f>Method!$B$8/12</x:f>
        <x:v>35465.21739130435</x:v>
      </x:c>
      <x:c r="C26" s="10" t="n">
        <x:f>INDEX('Source data'!$Q$8:$Q$127,$H$4*30+A26)</x:f>
        <x:v>35465.21739130435</x:v>
      </x:c>
      <x:c r="D26" s="10" t="n">
        <x:f>INDEX('Source data'!$O$8:$O$127,$H$4*30+A26)</x:f>
        <x:v>0</x:v>
      </x:c>
      <x:c r="E26" s="10" t="n">
        <x:f>INDEX('Source data'!$P$8:$P$127,$H$4*30+A26)</x:f>
        <x:v>0</x:v>
      </x:c>
      <x:c r="F26" s="10" t="n">
        <x:f>INDEX('Source data'!$L$8:$L$127,$H$4*30+A26)</x:f>
        <x:v>3779199.726008536</x:v>
      </x:c>
      <x:c r="G26" s="17" t="n">
        <x:f>C26/B26</x:f>
        <x:v>1</x:v>
      </x:c>
      <x:c r="H26" s="24" t="str">
        <x:f>IF(INDEX('Source data'!$N$8:$N$127,$H$4*30+A26),"Yes","No")</x:f>
        <x:v>No</x:v>
      </x:c>
    </x:row>
    <x:row r="27" ht="25" customHeight="1">
      <x:c r="A27" s="2" t="n">
        <x:v>19</x:v>
      </x:c>
      <x:c r="B27" s="10" t="n">
        <x:f>Method!$B$8/12</x:f>
        <x:v>35465.21739130435</x:v>
      </x:c>
      <x:c r="C27" s="10" t="n">
        <x:f>INDEX('Source data'!$Q$8:$Q$127,$H$4*30+A27)</x:f>
        <x:v>35465.21739130435</x:v>
      </x:c>
      <x:c r="D27" s="10" t="n">
        <x:f>INDEX('Source data'!$O$8:$O$127,$H$4*30+A27)</x:f>
        <x:v>0</x:v>
      </x:c>
      <x:c r="E27" s="10" t="n">
        <x:f>INDEX('Source data'!$P$8:$P$127,$H$4*30+A27)</x:f>
        <x:v>0</x:v>
      </x:c>
      <x:c r="F27" s="10" t="n">
        <x:f>INDEX('Source data'!$L$8:$L$127,$H$4*30+A27)</x:f>
        <x:v>3414940.401743747</x:v>
      </x:c>
      <x:c r="G27" s="17" t="n">
        <x:f>C27/B27</x:f>
        <x:v>1</x:v>
      </x:c>
      <x:c r="H27" s="24" t="str">
        <x:f>IF(INDEX('Source data'!$N$8:$N$127,$H$4*30+A27),"Yes","No")</x:f>
        <x:v>No</x:v>
      </x:c>
    </x:row>
    <x:row r="28" ht="25" customHeight="1">
      <x:c r="A28" s="2" t="n">
        <x:v>20</x:v>
      </x:c>
      <x:c r="B28" s="10" t="n">
        <x:f>Method!$B$8/12</x:f>
        <x:v>35465.21739130435</x:v>
      </x:c>
      <x:c r="C28" s="10" t="n">
        <x:f>INDEX('Source data'!$Q$8:$Q$127,$H$4*30+A28)</x:f>
        <x:v>35465.21739130435</x:v>
      </x:c>
      <x:c r="D28" s="10" t="n">
        <x:f>INDEX('Source data'!$O$8:$O$127,$H$4*30+A28)</x:f>
        <x:v>0</x:v>
      </x:c>
      <x:c r="E28" s="10" t="n">
        <x:f>INDEX('Source data'!$P$8:$P$127,$H$4*30+A28)</x:f>
        <x:v>0</x:v>
      </x:c>
      <x:c r="F28" s="10" t="n">
        <x:f>INDEX('Source data'!$L$8:$L$127,$H$4*30+A28)</x:f>
        <x:v>3044020.335549546</x:v>
      </x:c>
      <x:c r="G28" s="17" t="n">
        <x:f>C28/B28</x:f>
        <x:v>1</x:v>
      </x:c>
      <x:c r="H28" s="24" t="str">
        <x:f>IF(INDEX('Source data'!$N$8:$N$127,$H$4*30+A28),"Yes","No")</x:f>
        <x:v>No</x:v>
      </x:c>
    </x:row>
    <x:row r="29" ht="25" customHeight="1">
      <x:c r="A29" s="2" t="n">
        <x:v>21</x:v>
      </x:c>
      <x:c r="B29" s="10" t="n">
        <x:f>Method!$B$8/12</x:f>
        <x:v>35465.21739130435</x:v>
      </x:c>
      <x:c r="C29" s="10" t="n">
        <x:f>INDEX('Source data'!$Q$8:$Q$127,$H$4*30+A29)</x:f>
        <x:v>35465.21739130435</x:v>
      </x:c>
      <x:c r="D29" s="10" t="n">
        <x:f>INDEX('Source data'!$O$8:$O$127,$H$4*30+A29)</x:f>
        <x:v>0</x:v>
      </x:c>
      <x:c r="E29" s="10" t="n">
        <x:f>INDEX('Source data'!$P$8:$P$127,$H$4*30+A29)</x:f>
        <x:v>0</x:v>
      </x:c>
      <x:c r="F29" s="10" t="n">
        <x:f>INDEX('Source data'!$L$8:$L$127,$H$4*30+A29)</x:f>
        <x:v>2666317.7310020793</x:v>
      </x:c>
      <x:c r="G29" s="17" t="n">
        <x:f>C29/B29</x:f>
        <x:v>1</x:v>
      </x:c>
      <x:c r="H29" s="24" t="str">
        <x:f>IF(INDEX('Source data'!$N$8:$N$127,$H$4*30+A29),"Yes","No")</x:f>
        <x:v>No</x:v>
      </x:c>
    </x:row>
    <x:row r="30" ht="25" customHeight="1">
      <x:c r="A30" s="2" t="n">
        <x:v>22</x:v>
      </x:c>
      <x:c r="B30" s="10" t="n">
        <x:f>Method!$B$8/12</x:f>
        <x:v>35465.21739130435</x:v>
      </x:c>
      <x:c r="C30" s="10" t="n">
        <x:f>INDEX('Source data'!$Q$8:$Q$127,$H$4*30+A30)</x:f>
        <x:v>35465.217391304344</x:v>
      </x:c>
      <x:c r="D30" s="10" t="n">
        <x:f>INDEX('Source data'!$O$8:$O$127,$H$4*30+A30)</x:f>
        <x:v>0</x:v>
      </x:c>
      <x:c r="E30" s="10" t="n">
        <x:f>INDEX('Source data'!$P$8:$P$127,$H$4*30+A30)</x:f>
        <x:v>0</x:v>
      </x:c>
      <x:c r="F30" s="10" t="n">
        <x:f>INDEX('Source data'!$L$8:$L$127,$H$4*30+A30)</x:f>
        <x:v>2281708.5645428877</x:v>
      </x:c>
      <x:c r="G30" s="17" t="n">
        <x:f>C30/B30</x:f>
        <x:v>0.9999999999999998</x:v>
      </x:c>
      <x:c r="H30" s="24" t="str">
        <x:f>IF(INDEX('Source data'!$N$8:$N$127,$H$4*30+A30),"Yes","No")</x:f>
        <x:v>No</x:v>
      </x:c>
    </x:row>
    <x:row r="31" ht="25" customHeight="1">
      <x:c r="A31" s="2" t="n">
        <x:v>23</x:v>
      </x:c>
      <x:c r="B31" s="10" t="n">
        <x:f>Method!$B$8/12</x:f>
        <x:v>35465.21739130435</x:v>
      </x:c>
      <x:c r="C31" s="10" t="n">
        <x:f>INDEX('Source data'!$Q$8:$Q$127,$H$4*30+A31)</x:f>
        <x:v>35465.217391304344</x:v>
      </x:c>
      <x:c r="D31" s="10" t="n">
        <x:f>INDEX('Source data'!$O$8:$O$127,$H$4*30+A31)</x:f>
        <x:v>0</x:v>
      </x:c>
      <x:c r="E31" s="10" t="n">
        <x:f>INDEX('Source data'!$P$8:$P$127,$H$4*30+A31)</x:f>
        <x:v>0</x:v>
      </x:c>
      <x:c r="F31" s="10" t="n">
        <x:f>INDEX('Source data'!$L$8:$L$127,$H$4*30+A31)</x:f>
        <x:v>1890066.5447541564</x:v>
      </x:c>
      <x:c r="G31" s="17" t="n">
        <x:f>C31/B31</x:f>
        <x:v>0.9999999999999998</x:v>
      </x:c>
      <x:c r="H31" s="24" t="str">
        <x:f>IF(INDEX('Source data'!$N$8:$N$127,$H$4*30+A31),"Yes","No")</x:f>
        <x:v>No</x:v>
      </x:c>
    </x:row>
    <x:row r="32" ht="25" customHeight="1">
      <x:c r="A32" s="2" t="n">
        <x:v>24</x:v>
      </x:c>
      <x:c r="B32" s="10" t="n">
        <x:f>Method!$B$8/12</x:f>
        <x:v>35465.21739130435</x:v>
      </x:c>
      <x:c r="C32" s="10" t="n">
        <x:f>INDEX('Source data'!$Q$8:$Q$127,$H$4*30+A32)</x:f>
        <x:v>35465.217391304344</x:v>
      </x:c>
      <x:c r="D32" s="10" t="n">
        <x:f>INDEX('Source data'!$O$8:$O$127,$H$4*30+A32)</x:f>
        <x:v>0</x:v>
      </x:c>
      <x:c r="E32" s="10" t="n">
        <x:f>INDEX('Source data'!$P$8:$P$127,$H$4*30+A32)</x:f>
        <x:v>0</x:v>
      </x:c>
      <x:c r="F32" s="10" t="n">
        <x:f>INDEX('Source data'!$L$8:$L$127,$H$4*30+A32)</x:f>
        <x:v>1491263.070889288</x:v>
      </x:c>
      <x:c r="G32" s="17" t="n">
        <x:f>C32/B32</x:f>
        <x:v>0.9999999999999998</x:v>
      </x:c>
      <x:c r="H32" s="24" t="str">
        <x:f>IF(INDEX('Source data'!$N$8:$N$127,$H$4*30+A32),"Yes","No")</x:f>
        <x:v>No</x:v>
      </x:c>
    </x:row>
    <x:row r="33" ht="25" customHeight="1">
      <x:c r="A33" s="2" t="n">
        <x:v>25</x:v>
      </x:c>
      <x:c r="B33" s="10" t="n">
        <x:f>Method!$B$8/12</x:f>
        <x:v>35465.21739130435</x:v>
      </x:c>
      <x:c r="C33" s="10" t="n">
        <x:f>INDEX('Source data'!$Q$8:$Q$127,$H$4*30+A33)</x:f>
        <x:v>35465.21739130435</x:v>
      </x:c>
      <x:c r="D33" s="10" t="n">
        <x:f>INDEX('Source data'!$O$8:$O$127,$H$4*30+A33)</x:f>
        <x:v>0</x:v>
      </x:c>
      <x:c r="E33" s="10" t="n">
        <x:f>INDEX('Source data'!$P$8:$P$127,$H$4*30+A33)</x:f>
        <x:v>0</x:v>
      </x:c>
      <x:c r="F33" s="10" t="n">
        <x:f>INDEX('Source data'!$L$8:$L$127,$H$4*30+A33)</x:f>
        <x:v>1085167.1906451767</x:v>
      </x:c>
      <x:c r="G33" s="17" t="n">
        <x:f>C33/B33</x:f>
        <x:v>1</x:v>
      </x:c>
      <x:c r="H33" s="24" t="str">
        <x:f>IF(INDEX('Source data'!$N$8:$N$127,$H$4*30+A33),"Yes","No")</x:f>
        <x:v>No</x:v>
      </x:c>
    </x:row>
    <x:row r="34" ht="25" customHeight="1">
      <x:c r="A34" s="2" t="n">
        <x:v>26</x:v>
      </x:c>
      <x:c r="B34" s="10" t="n">
        <x:f>Method!$B$8/12</x:f>
        <x:v>35465.21739130435</x:v>
      </x:c>
      <x:c r="C34" s="10" t="n">
        <x:f>INDEX('Source data'!$Q$8:$Q$127,$H$4*30+A34)</x:f>
        <x:v>35465.21739130435</x:v>
      </x:c>
      <x:c r="D34" s="10" t="n">
        <x:f>INDEX('Source data'!$O$8:$O$127,$H$4*30+A34)</x:f>
        <x:v>0</x:v>
      </x:c>
      <x:c r="E34" s="10" t="n">
        <x:f>INDEX('Source data'!$P$8:$P$127,$H$4*30+A34)</x:f>
        <x:v>0</x:v>
      </x:c>
      <x:c r="F34" s="10" t="n">
        <x:f>INDEX('Source data'!$L$8:$L$127,$H$4*30+A34)</x:f>
        <x:v>671645.5571623158</x:v>
      </x:c>
      <x:c r="G34" s="17" t="n">
        <x:f>C34/B34</x:f>
        <x:v>1</x:v>
      </x:c>
      <x:c r="H34" s="24" t="str">
        <x:f>IF(INDEX('Source data'!$N$8:$N$127,$H$4*30+A34),"Yes","No")</x:f>
        <x:v>No</x:v>
      </x:c>
    </x:row>
    <x:row r="35" ht="25" customHeight="1">
      <x:c r="A35" s="2" t="n">
        <x:v>27</x:v>
      </x:c>
      <x:c r="B35" s="10" t="n">
        <x:f>Method!$B$8/12</x:f>
        <x:v>35465.21739130435</x:v>
      </x:c>
      <x:c r="C35" s="10" t="n">
        <x:f>INDEX('Source data'!$Q$8:$Q$127,$H$4*30+A35)</x:f>
        <x:v>35465.217391304344</x:v>
      </x:c>
      <x:c r="D35" s="10" t="n">
        <x:f>INDEX('Source data'!$O$8:$O$127,$H$4*30+A35)</x:f>
        <x:v>0</x:v>
      </x:c>
      <x:c r="E35" s="10" t="n">
        <x:f>INDEX('Source data'!$P$8:$P$127,$H$4*30+A35)</x:f>
        <x:v>0</x:v>
      </x:c>
      <x:c r="F35" s="10" t="n">
        <x:f>INDEX('Source data'!$L$8:$L$127,$H$4*30+A35)</x:f>
        <x:v>250562.38523862543</x:v>
      </x:c>
      <x:c r="G35" s="17" t="n">
        <x:f>C35/B35</x:f>
        <x:v>0.9999999999999998</x:v>
      </x:c>
      <x:c r="H35" s="24" t="str">
        <x:f>IF(INDEX('Source data'!$N$8:$N$127,$H$4*30+A35),"Yes","No")</x:f>
        <x:v>No</x:v>
      </x:c>
    </x:row>
    <x:row r="36" ht="25" customHeight="1">
      <x:c r="A36" s="2" t="n">
        <x:v>28</x:v>
      </x:c>
      <x:c r="B36" s="10" t="n">
        <x:f>Method!$B$8/12</x:f>
        <x:v>35465.21739130435</x:v>
      </x:c>
      <x:c r="C36" s="10" t="n">
        <x:f>INDEX('Source data'!$Q$8:$Q$127,$H$4*30+A36)</x:f>
        <x:v>20880.198769885454</x:v>
      </x:c>
      <x:c r="D36" s="10" t="n">
        <x:f>INDEX('Source data'!$O$8:$O$127,$H$4*30+A36)</x:f>
        <x:v>0</x:v>
      </x:c>
      <x:c r="E36" s="10" t="n">
        <x:f>INDEX('Source data'!$P$8:$P$127,$H$4*30+A36)</x:f>
        <x:v>14585.018621418896</x:v>
      </x:c>
      <x:c r="F36" s="10" t="n">
        <x:f>INDEX('Source data'!$L$8:$L$127,$H$4*30+A36)</x:f>
        <x:v>0</x:v>
      </x:c>
      <x:c r="G36" s="17" t="n">
        <x:f>C36/B36</x:f>
        <x:v>0.5887514670925161</x:v>
      </x:c>
      <x:c r="H36" s="24" t="str">
        <x:f>IF(INDEX('Source data'!$N$8:$N$127,$H$4*30+A36),"Yes","No")</x:f>
        <x:v>No</x:v>
      </x:c>
    </x:row>
    <x:row r="37" ht="25" customHeight="1">
      <x:c r="A37" s="2" t="n">
        <x:v>29</x:v>
      </x:c>
      <x:c r="B37" s="10" t="n">
        <x:f>Method!$B$8/12</x:f>
        <x:v>35465.21739130435</x:v>
      </x:c>
      <x:c r="C37" s="10" t="n">
        <x:f>INDEX('Source data'!$Q$8:$Q$127,$H$4*30+A37)</x:f>
        <x:v>0</x:v>
      </x:c>
      <x:c r="D37" s="10" t="n">
        <x:f>INDEX('Source data'!$O$8:$O$127,$H$4*30+A37)</x:f>
        <x:v>0</x:v>
      </x:c>
      <x:c r="E37" s="10" t="n">
        <x:f>INDEX('Source data'!$P$8:$P$127,$H$4*30+A37)</x:f>
        <x:v>35465.21739130435</x:v>
      </x:c>
      <x:c r="F37" s="10" t="n">
        <x:f>INDEX('Source data'!$L$8:$L$127,$H$4*30+A37)</x:f>
        <x:v>0</x:v>
      </x:c>
      <x:c r="G37" s="17" t="n">
        <x:f>C37/B37</x:f>
        <x:v>0</x:v>
      </x:c>
      <x:c r="H37" s="24" t="str">
        <x:f>IF(INDEX('Source data'!$N$8:$N$127,$H$4*30+A37),"Yes","No")</x:f>
        <x:v>No</x:v>
      </x:c>
    </x:row>
    <x:row r="38" ht="25" customHeight="1">
      <x:c r="A38" s="2" t="n">
        <x:v>30</x:v>
      </x:c>
      <x:c r="B38" s="10" t="n">
        <x:f>Method!$B$8/12</x:f>
        <x:v>35465.21739130435</x:v>
      </x:c>
      <x:c r="C38" s="10" t="n">
        <x:f>INDEX('Source data'!$Q$8:$Q$127,$H$4*30+A38)</x:f>
        <x:v>0</x:v>
      </x:c>
      <x:c r="D38" s="10" t="n">
        <x:f>INDEX('Source data'!$O$8:$O$127,$H$4*30+A38)</x:f>
        <x:v>0</x:v>
      </x:c>
      <x:c r="E38" s="10" t="n">
        <x:f>INDEX('Source data'!$P$8:$P$127,$H$4*30+A38)</x:f>
        <x:v>35465.21739130435</x:v>
      </x:c>
      <x:c r="F38" s="10" t="n">
        <x:f>INDEX('Source data'!$L$8:$L$127,$H$4*30+A38)</x:f>
        <x:v>0</x:v>
      </x:c>
      <x:c r="G38" s="17" t="n">
        <x:f>C38/B38</x:f>
        <x:v>0</x:v>
      </x:c>
      <x:c r="H38" s="24" t="str">
        <x:f>IF(INDEX('Source data'!$N$8:$N$127,$H$4*30+A38),"Yes","No")</x:f>
        <x:v>No</x:v>
      </x:c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A2:H2"/>
    <x:mergeCell ref="B4:F4"/>
    <x:mergeCell ref="A5:H6"/>
  </x:mergeCells>
  <x:dataValidations count="1">
    <x:dataValidation type="list" sqref="B4">
      <x:formula1>"Weak returns early,Same returns reversed,Early losses, lower costs,Early losses, income cuts"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2A44"/>
  </x:sheetPr>
  <x:sheetViews>
    <x:sheetView showGridLines="0" workbookViewId="0"/>
  </x:sheetViews>
  <x:sheetFormatPr defaultRowHeight="15"/>
  <x:cols>
    <x:col min="1" max="1" width="48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4" t="str">
        <x:v>Method and limits</x:v>
      </x:c>
      <x:c r="B2" s="4"/>
      <x:c r="C2" s="4"/>
      <x:c r="D2" s="4"/>
      <x:c r="E2" s="4"/>
      <x:c r="F2" s="4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3" t="str">
        <x:v>Fixed educational cases. The scenario selector retrieves a supplied path. The figures below document its assumptions; changing these cells does not create a new retirement plan.</x:v>
      </x:c>
      <x:c r="B4" s="3"/>
      <x:c r="C4" s="3"/>
      <x:c r="D4" s="3"/>
      <x:c r="E4" s="3"/>
      <x:c r="F4" s="3"/>
    </x:row>
    <x:row r="5" ht="25" customHeight="1">
      <x:c r="A5" s="3"/>
      <x:c r="B5" s="3"/>
      <x:c r="C5" s="3"/>
      <x:c r="D5" s="3"/>
      <x:c r="E5" s="3"/>
      <x:c r="F5" s="3"/>
    </x:row>
    <x:row r="6" ht="25" customHeight="1">
      <x:c r="A6" s="2"/>
      <x:c r="B6" s="2"/>
      <x:c r="C6" s="2"/>
      <x:c r="D6" s="2"/>
      <x:c r="E6" s="2"/>
      <x:c r="F6" s="2"/>
    </x:row>
    <x:row r="7" ht="38" customHeight="1">
      <x:c r="A7" s="3" t="str">
        <x:v>Starting capital</x:v>
      </x:c>
      <x:c r="B7" s="10" t="n">
        <x:v>12000000</x:v>
      </x:c>
      <x:c r="C7" s="2"/>
      <x:c r="D7" s="2"/>
      <x:c r="E7" s="2"/>
      <x:c r="F7" s="2"/>
    </x:row>
    <x:row r="8" ht="38" customHeight="1">
      <x:c r="A8" s="3" t="str">
        <x:v>First-year gross withdrawal</x:v>
      </x:c>
      <x:c r="B8" s="10" t="n">
        <x:v>425582.6086956522</x:v>
      </x:c>
      <x:c r="C8" s="2"/>
      <x:c r="D8" s="2"/>
      <x:c r="E8" s="2"/>
      <x:c r="F8" s="2"/>
    </x:row>
    <x:row r="9" ht="38" customHeight="1">
      <x:c r="A9" s="3" t="str">
        <x:v>Annual inflation and normal increase</x:v>
      </x:c>
      <x:c r="B9" s="18" t="n">
        <x:v>0.05</x:v>
      </x:c>
      <x:c r="C9" s="2"/>
      <x:c r="D9" s="2"/>
      <x:c r="E9" s="2"/>
      <x:c r="F9" s="2"/>
    </x:row>
    <x:row r="10" ht="38" customHeight="1">
      <x:c r="A10" s="3" t="str">
        <x:v>Horizon in years</x:v>
      </x:c>
      <x:c r="B10" s="2" t="n">
        <x:v>30</x:v>
      </x:c>
      <x:c r="C10" s="2"/>
      <x:c r="D10" s="2"/>
      <x:c r="E10" s="2"/>
      <x:c r="F10" s="2"/>
    </x:row>
    <x:row r="11" ht="38" customHeight="1">
      <x:c r="A11" s="3" t="str">
        <x:v>Standard cost</x:v>
      </x:c>
      <x:c r="B11" s="17" t="n">
        <x:v>0.01</x:v>
      </x:c>
      <x:c r="C11" s="2"/>
      <x:c r="D11" s="2"/>
      <x:c r="E11" s="2"/>
      <x:c r="F11" s="2"/>
    </x:row>
    <x:row r="12" ht="38" customHeight="1">
      <x:c r="A12" s="3" t="str">
        <x:v>Lower-cost example</x:v>
      </x:c>
      <x:c r="B12" s="17" t="n">
        <x:v>0.005</x:v>
      </x:c>
      <x:c r="C12" s="2"/>
      <x:c r="D12" s="2"/>
      <x:c r="E12" s="2"/>
      <x:c r="F12" s="2"/>
    </x:row>
    <x:row r="13" ht="38" customHeight="1">
      <x:c r="A13" s="3" t="str">
        <x:v>Trigger as share of opening capital</x:v>
      </x:c>
      <x:c r="B13" s="17" t="n">
        <x:v>0.05</x:v>
      </x:c>
      <x:c r="C13" s="2"/>
      <x:c r="D13" s="2"/>
      <x:c r="E13" s="2"/>
      <x:c r="F13" s="2"/>
    </x:row>
    <x:row r="14" ht="38" customHeight="1">
      <x:c r="A14" s="3" t="str">
        <x:v>Nominal cut from prior request</x:v>
      </x:c>
      <x:c r="B14" s="17" t="n">
        <x:v>0.1</x:v>
      </x:c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3" t="str">
        <x:v>Withdraw at the start of each year, capped at available capital. Apply gross return to the balance left, then deduct the fee from that post-return balance. For the cut rule, planned income is prior requested income × 1.05; if above 5% of opening capital, request prior income × 0.90 instead.</x:v>
      </x:c>
      <x:c r="B16" s="3"/>
      <x:c r="C16" s="3"/>
      <x:c r="D16" s="3"/>
      <x:c r="E16" s="3"/>
      <x:c r="F16" s="3"/>
    </x:row>
    <x:row r="17" ht="25" customHeight="1">
      <x:c r="A17" s="3"/>
      <x:c r="B17" s="3"/>
      <x:c r="C17" s="3"/>
      <x:c r="D17" s="3"/>
      <x:c r="E17" s="3"/>
      <x:c r="F17" s="3"/>
    </x:row>
    <x:row r="18" ht="25" customHeight="1">
      <x:c r="A18" s="3"/>
      <x:c r="B18" s="3"/>
      <x:c r="C18" s="3"/>
      <x:c r="D18" s="3"/>
      <x:c r="E18" s="3"/>
      <x:c r="F18" s="3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8" t="str">
        <x:v>Selector label</x:v>
      </x:c>
      <x:c r="B20" s="8" t="str">
        <x:v>Source path label</x:v>
      </x:c>
      <x:c r="C20" s="2"/>
      <x:c r="D20" s="2"/>
      <x:c r="E20" s="2"/>
      <x:c r="F20" s="2"/>
    </x:row>
    <x:row r="21" ht="40" customHeight="1">
      <x:c r="A21" s="3" t="str">
        <x:v>Weak returns early</x:v>
      </x:c>
      <x:c r="B21" s="3" t="str">
        <x:v>Weak early</x:v>
      </x:c>
      <x:c r="C21" s="2"/>
      <x:c r="D21" s="2"/>
      <x:c r="E21" s="2"/>
      <x:c r="F21" s="2"/>
    </x:row>
    <x:row r="22" ht="40" customHeight="1">
      <x:c r="A22" s="3" t="str">
        <x:v>Same returns reversed</x:v>
      </x:c>
      <x:c r="B22" s="3" t="str">
        <x:v>Weak late</x:v>
      </x:c>
      <x:c r="C22" s="2"/>
      <x:c r="D22" s="2"/>
      <x:c r="E22" s="2"/>
      <x:c r="F22" s="2"/>
    </x:row>
    <x:row r="23" ht="40" customHeight="1">
      <x:c r="A23" s="3" t="str">
        <x:v>Early losses, lower costs</x:v>
      </x:c>
      <x:c r="B23" s="3" t="str">
        <x:v>Weak early lower cost</x:v>
      </x:c>
      <x:c r="C23" s="2"/>
      <x:c r="D23" s="2"/>
      <x:c r="E23" s="2"/>
      <x:c r="F23" s="2"/>
    </x:row>
    <x:row r="24" ht="40" customHeight="1">
      <x:c r="A24" s="3" t="str">
        <x:v>Early losses, income cuts</x:v>
      </x:c>
      <x:c r="B24" s="3" t="str">
        <x:v>Weak early flexible</x:v>
      </x:c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3" t="str">
        <x:v>Weak-early gross returns: −15%, −5%, 10%, 12%, 15%, then 25 years at 8%. Reversed returns use the entire list backwards. Real closing capital = nominal close / 1.05^year. Real start-year income = nominal payment / 1.05^(year−1). Both refer to the start of year 1.</x:v>
      </x:c>
      <x:c r="B26" s="3"/>
      <x:c r="C26" s="3"/>
      <x:c r="D26" s="3"/>
      <x:c r="E26" s="3"/>
      <x:c r="F26" s="3"/>
    </x:row>
    <x:row r="27" ht="25" customHeight="1">
      <x:c r="A27" s="3"/>
      <x:c r="B27" s="3"/>
      <x:c r="C27" s="3"/>
      <x:c r="D27" s="3"/>
      <x:c r="E27" s="3"/>
      <x:c r="F27" s="3"/>
    </x:row>
    <x:row r="28" ht="25" customHeight="1">
      <x:c r="A28" s="3"/>
      <x:c r="B28" s="3"/>
      <x:c r="C28" s="3"/>
      <x:c r="D28" s="3"/>
      <x:c r="E28" s="3"/>
      <x:c r="F28" s="3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3" t="str">
        <x:v>No future income tax, mortality, changing care needs, living-annuity withdrawal limits or asset-specific trading costs. Fees are illustrative, not ClearGauge prices. Four invented paths cannot estimate a probability of success or establish individual suitability.</x:v>
      </x:c>
      <x:c r="B30" s="3"/>
      <x:c r="C30" s="3"/>
      <x:c r="D30" s="3"/>
      <x:c r="E30" s="3"/>
      <x:c r="F30" s="3"/>
    </x:row>
    <x:row r="31" ht="25" customHeight="1">
      <x:c r="A31" s="3"/>
      <x:c r="B31" s="3"/>
      <x:c r="C31" s="3"/>
      <x:c r="D31" s="3"/>
      <x:c r="E31" s="3"/>
      <x:c r="F31" s="3"/>
    </x:row>
    <x:row r="32" ht="25" customHeight="1">
      <x:c r="A32" s="3"/>
      <x:c r="B32" s="3"/>
      <x:c r="C32" s="3"/>
      <x:c r="D32" s="3"/>
      <x:c r="E32" s="3"/>
      <x:c r="F32" s="3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3" t="str">
        <x:v>First-year tax basis: age 67, South African resident, fully taxable annuity, no other taxable income, deductions or medical credits. SARS 2027 brackets and primary/secondary rebates imply R425,582.61 gross for R360,000 net. This is not a 30-year net-income projection.</x:v>
      </x:c>
      <x:c r="B34" s="3"/>
      <x:c r="C34" s="3"/>
      <x:c r="D34" s="3"/>
      <x:c r="E34" s="3"/>
      <x:c r="F34" s="3"/>
    </x:row>
    <x:row r="35" ht="25" customHeight="1">
      <x:c r="A35" s="3"/>
      <x:c r="B35" s="3"/>
      <x:c r="C35" s="3"/>
      <x:c r="D35" s="3"/>
      <x:c r="E35" s="3"/>
      <x:c r="F35" s="3"/>
    </x:row>
    <x:row r="36" ht="25" customHeight="1">
      <x:c r="A36" s="3"/>
      <x:c r="B36" s="3"/>
      <x:c r="C36" s="3"/>
      <x:c r="D36" s="3"/>
      <x:c r="E36" s="3"/>
      <x:c r="F36" s="3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3" t="str">
        <x:v>Source article: https://cleargaugewealth.co.za/2026/08/07/how-much-to-retire-south-africa/</x:v>
      </x:c>
      <x:c r="B38" s="3"/>
      <x:c r="C38" s="3"/>
      <x:c r="D38" s="3"/>
      <x:c r="E38" s="3"/>
      <x:c r="F38" s="3"/>
    </x:row>
    <x:row r="39" ht="25" customHeight="1">
      <x:c r="A39" s="3"/>
      <x:c r="B39" s="3"/>
      <x:c r="C39" s="3"/>
      <x:c r="D39" s="3"/>
      <x:c r="E39" s="3"/>
      <x:c r="F39" s="3"/>
    </x:row>
    <x:row r="40" ht="25" customHeight="1">
      <x:c r="A40" s="3" t="str">
        <x:v>Tax source: https://www.sars.gov.za/tax-rates/income-tax/rates-of-tax-for-individuals/ (2027 tax year; checked 8 September 2026).</x:v>
      </x:c>
      <x:c r="B40" s="3"/>
      <x:c r="C40" s="3"/>
      <x:c r="D40" s="3"/>
      <x:c r="E40" s="3"/>
      <x:c r="F40" s="3"/>
    </x:row>
    <x:row r="41" ht="25" customHeight="1">
      <x:c r="A41" s="3"/>
      <x:c r="B41" s="3"/>
      <x:c r="C41" s="3"/>
      <x:c r="D41" s="3"/>
      <x:c r="E41" s="3"/>
      <x:c r="F41" s="3"/>
    </x:row>
    <x:row r="42" ht="25" customHeight="1">
      <x:c r="A42" s="2"/>
      <x:c r="B42" s="2"/>
      <x:c r="C42" s="2"/>
      <x:c r="D42" s="2"/>
      <x:c r="E42" s="2"/>
      <x:c r="F42" s="2"/>
    </x:row>
  </x:sheetData>
  <x:mergeCells>
    <x:mergeCell ref="A2:F2"/>
    <x:mergeCell ref="A4:F5"/>
    <x:mergeCell ref="A16:F18"/>
    <x:mergeCell ref="A26:F28"/>
    <x:mergeCell ref="A30:F32"/>
    <x:mergeCell ref="A34:F36"/>
    <x:mergeCell ref="A38:F39"/>
    <x:mergeCell ref="A40:F4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F2A4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21" hidden="0" customWidth="1"/>
    <x:col min="19" max="19" width="21" hidden="0" customWidth="1"/>
    <x:col min="20" max="20" width="21" hidden="0" customWidth="1"/>
    <x:col min="21" max="21" width="21" hidden="0" customWidth="1"/>
    <x:col min="22" max="22" width="21" hidden="0" customWidth="1"/>
    <x:col min="23" max="23" width="2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25" customHeight="1">
      <x:c r="A2" s="4" t="str">
        <x:v>Source records and derived income measures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5" customHeight="1">
      <x:c r="A4" s="3" t="str">
        <x:v>A:N preserve the original 120 source records; headings clarify their meaning. O:Q express income gaps as gross monthly equivalents in starting purchasing power. R:W reconcile the calculation and timing. A zero difference confirms reproduction, not suitability.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</x:row>
    <x:row r="6" ht="25" customHeight="1">
      <x:c r="A6" s="3" t="str">
        <x:v>Source: https://cleargaugewealth.co.za/wp-content/uploads/2026/09/13b20fbbce5c-retirement-paths.csv | SHA-256 13b20fbbce5c8e0a811d2668b91168875da49733fd67e5d0d79f6c6bedf2177e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</x:row>
    <x:row r="7" ht="80" customHeight="1">
      <x:c r="A7" s="8" t="str">
        <x:v>Source path</x:v>
      </x:c>
      <x:c r="B7" s="8" t="str">
        <x:v>Year</x:v>
      </x:c>
      <x:c r="C7" s="8" t="str">
        <x:v>Opening capital</x:v>
      </x:c>
      <x:c r="D7" s="8" t="str">
        <x:v>Gross return</x:v>
      </x:c>
      <x:c r="E7" s="8" t="str">
        <x:v>Fee rate</x:v>
      </x:c>
      <x:c r="F7" s="8" t="str">
        <x:v>Original target (nominal)</x:v>
      </x:c>
      <x:c r="G7" s="8" t="str">
        <x:v>Income requested (nominal)</x:v>
      </x:c>
      <x:c r="H7" s="8" t="str">
        <x:v>Income paid (nominal)</x:v>
      </x:c>
      <x:c r="I7" s="8" t="str">
        <x:v>Requested but unpaid</x:v>
      </x:c>
      <x:c r="J7" s="8" t="str">
        <x:v>Fee paid</x:v>
      </x:c>
      <x:c r="K7" s="8" t="str">
        <x:v>Closing capital (nominal)</x:v>
      </x:c>
      <x:c r="L7" s="8" t="str">
        <x:v>Closing capital (real)</x:v>
      </x:c>
      <x:c r="M7" s="8" t="str">
        <x:v>Income paid (real annual)</x:v>
      </x:c>
      <x:c r="N7" s="8" t="str">
        <x:v>Rule cut?</x:v>
      </x:c>
      <x:c r="O7" s="8" t="str">
        <x:v>Rule reduction (real / month)</x:v>
      </x:c>
      <x:c r="P7" s="8" t="str">
        <x:v>Unpaid request (real / month)</x:v>
      </x:c>
      <x:c r="Q7" s="8" t="str">
        <x:v>Paid income (real / month)</x:v>
      </x:c>
      <x:c r="R7" s="8" t="str">
        <x:v>Close difference</x:v>
      </x:c>
      <x:c r="S7" s="8" t="str">
        <x:v>Fee difference</x:v>
      </x:c>
      <x:c r="T7" s="8" t="str">
        <x:v>Real capital difference</x:v>
      </x:c>
      <x:c r="U7" s="8" t="str">
        <x:v>Real income difference</x:v>
      </x:c>
      <x:c r="V7" s="8" t="str">
        <x:v>Request difference</x:v>
      </x:c>
      <x:c r="W7" s="8" t="str">
        <x:v>Opening difference</x:v>
      </x:c>
    </x:row>
    <x:row r="8" ht="25" customHeight="1">
      <x:c r="A8" s="2" t="str">
        <x:v>Weak early</x:v>
      </x:c>
      <x:c r="B8" s="2" t="n">
        <x:v>1</x:v>
      </x:c>
      <x:c r="C8" s="10" t="n">
        <x:v>12000000</x:v>
      </x:c>
      <x:c r="D8" s="17" t="n">
        <x:v>-0.15</x:v>
      </x:c>
      <x:c r="E8" s="17" t="n">
        <x:v>0.01</x:v>
      </x:c>
      <x:c r="F8" s="10" t="n">
        <x:v>425582.6086956522</x:v>
      </x:c>
      <x:c r="G8" s="10" t="n">
        <x:v>425582.6086956522</x:v>
      </x:c>
      <x:c r="H8" s="10" t="n">
        <x:v>425582.6086956522</x:v>
      </x:c>
      <x:c r="I8" s="10" t="n">
        <x:v>0</x:v>
      </x:c>
      <x:c r="J8" s="10" t="n">
        <x:v>98382.54782608696</x:v>
      </x:c>
      <x:c r="K8" s="10" t="n">
        <x:v>9739872.234782608</x:v>
      </x:c>
      <x:c r="L8" s="10" t="n">
        <x:v>9276068.795031056</x:v>
      </x:c>
      <x:c r="M8" s="10" t="n">
        <x:v>425582.6086956522</x:v>
      </x:c>
      <x:c r="N8" s="21" t="b">
        <x:v>0</x:v>
      </x:c>
      <x:c r="O8" s="10" t="n">
        <x:f>(F8-G8)/(1+Method!$B$9)^(B8-1)/12</x:f>
        <x:v>0</x:v>
      </x:c>
      <x:c r="P8" s="10" t="n">
        <x:f>I8/(1+Method!$B$9)^(B8-1)/12</x:f>
        <x:v>0</x:v>
      </x:c>
      <x:c r="Q8" s="10" t="n">
        <x:f>M8/12</x:f>
        <x:v>35465.21739130435</x:v>
      </x:c>
      <x:c r="R8" s="22" t="n">
        <x:f>(C8-H8)*(1+D8)*(1-E8)-K8</x:f>
        <x:v>0</x:v>
      </x:c>
      <x:c r="S8" s="22" t="n">
        <x:f>(C8-H8)*(1+D8)*E8-J8</x:f>
        <x:v>0</x:v>
      </x:c>
      <x:c r="T8" s="22" t="n">
        <x:f>K8/(1+Method!$B$9)^B8-L8</x:f>
        <x:v>0</x:v>
      </x:c>
      <x:c r="U8" s="22" t="n">
        <x:f>H8/(1+Method!$B$9)^(B8-1)-M8</x:f>
        <x:v>0</x:v>
      </x:c>
      <x:c r="V8" s="22" t="n">
        <x:f>G8-Method!$B$8</x:f>
        <x:v>0</x:v>
      </x:c>
      <x:c r="W8" s="22" t="n">
        <x:f>C8-Method!$B$7</x:f>
        <x:v>0</x:v>
      </x:c>
    </x:row>
    <x:row r="9" ht="25" customHeight="1">
      <x:c r="A9" s="2" t="str">
        <x:v>Weak early</x:v>
      </x:c>
      <x:c r="B9" s="2" t="n">
        <x:v>2</x:v>
      </x:c>
      <x:c r="C9" s="10" t="n">
        <x:v>9739872.234782608</x:v>
      </x:c>
      <x:c r="D9" s="17" t="n">
        <x:v>-0.05</x:v>
      </x:c>
      <x:c r="E9" s="17" t="n">
        <x:v>0.01</x:v>
      </x:c>
      <x:c r="F9" s="10" t="n">
        <x:v>446861.7391304349</x:v>
      </x:c>
      <x:c r="G9" s="10" t="n">
        <x:v>446861.7391304349</x:v>
      </x:c>
      <x:c r="H9" s="10" t="n">
        <x:v>446861.7391304349</x:v>
      </x:c>
      <x:c r="I9" s="10" t="n">
        <x:v>0</x:v>
      </x:c>
      <x:c r="J9" s="10" t="n">
        <x:v>88283.59970869563</x:v>
      </x:c>
      <x:c r="K9" s="10" t="n">
        <x:v>8740076.371160869</x:v>
      </x:c>
      <x:c r="L9" s="10" t="n">
        <x:v>7927506.912617568</x:v>
      </x:c>
      <x:c r="M9" s="10" t="n">
        <x:v>425582.6086956522</x:v>
      </x:c>
      <x:c r="N9" s="21" t="b">
        <x:v>0</x:v>
      </x:c>
      <x:c r="O9" s="10" t="n">
        <x:f>(F9-G9)/(1+Method!$B$9)^(B9-1)/12</x:f>
        <x:v>0</x:v>
      </x:c>
      <x:c r="P9" s="10" t="n">
        <x:f>I9/(1+Method!$B$9)^(B9-1)/12</x:f>
        <x:v>0</x:v>
      </x:c>
      <x:c r="Q9" s="10" t="n">
        <x:f>M9/12</x:f>
        <x:v>35465.21739130435</x:v>
      </x:c>
      <x:c r="R9" s="22" t="n">
        <x:f>(C9-H9)*(1+D9)*(1-E9)-K9</x:f>
        <x:v>0</x:v>
      </x:c>
      <x:c r="S9" s="22" t="n">
        <x:f>(C9-H9)*(1+D9)*E9-J9</x:f>
        <x:v>0</x:v>
      </x:c>
      <x:c r="T9" s="22" t="n">
        <x:f>K9/(1+Method!$B$9)^B9-L9</x:f>
        <x:v>0</x:v>
      </x:c>
      <x:c r="U9" s="22" t="n">
        <x:f>H9/(1+Method!$B$9)^(B9-1)-M9</x:f>
        <x:v>0</x:v>
      </x:c>
      <x:c r="V9" s="22" t="n">
        <x:f>G9-IF(A9="Weak early flexible",IF(G8*(1+Method!$B$9)&gt;C9*Method!$B$13,G8*(1-Method!$B$14),G8*(1+Method!$B$9)),F9)</x:f>
        <x:v>0</x:v>
      </x:c>
      <x:c r="W9" s="22" t="n">
        <x:f>C9-K8</x:f>
        <x:v>0</x:v>
      </x:c>
    </x:row>
    <x:row r="10" ht="25" customHeight="1">
      <x:c r="A10" s="2" t="str">
        <x:v>Weak early</x:v>
      </x:c>
      <x:c r="B10" s="2" t="n">
        <x:v>3</x:v>
      </x:c>
      <x:c r="C10" s="10" t="n">
        <x:v>8740076.371160869</x:v>
      </x:c>
      <x:c r="D10" s="17" t="n">
        <x:v>0.1</x:v>
      </x:c>
      <x:c r="E10" s="17" t="n">
        <x:v>0.01</x:v>
      </x:c>
      <x:c r="F10" s="10" t="n">
        <x:v>469204.8260869566</x:v>
      </x:c>
      <x:c r="G10" s="10" t="n">
        <x:v>469204.8260869566</x:v>
      </x:c>
      <x:c r="H10" s="10" t="n">
        <x:v>469204.8260869566</x:v>
      </x:c>
      <x:c r="I10" s="10" t="n">
        <x:v>0</x:v>
      </x:c>
      <x:c r="J10" s="10" t="n">
        <x:v>90979.58699581304</x:v>
      </x:c>
      <x:c r="K10" s="10" t="n">
        <x:v>9006979.11258549</x:v>
      </x:c>
      <x:c r="L10" s="10" t="n">
        <x:v>7780567.206639015</x:v>
      </x:c>
      <x:c r="M10" s="10" t="n">
        <x:v>425582.6086956522</x:v>
      </x:c>
      <x:c r="N10" s="21" t="b">
        <x:v>0</x:v>
      </x:c>
      <x:c r="O10" s="10" t="n">
        <x:f>(F10-G10)/(1+Method!$B$9)^(B10-1)/12</x:f>
        <x:v>0</x:v>
      </x:c>
      <x:c r="P10" s="10" t="n">
        <x:f>I10/(1+Method!$B$9)^(B10-1)/12</x:f>
        <x:v>0</x:v>
      </x:c>
      <x:c r="Q10" s="10" t="n">
        <x:f>M10/12</x:f>
        <x:v>35465.21739130435</x:v>
      </x:c>
      <x:c r="R10" s="22" t="n">
        <x:f>(C10-H10)*(1+D10)*(1-E10)-K10</x:f>
        <x:v>-1.862645149230957e-9</x:v>
      </x:c>
      <x:c r="S10" s="22" t="n">
        <x:f>(C10-H10)*(1+D10)*E10-J10</x:f>
        <x:v>0</x:v>
      </x:c>
      <x:c r="T10" s="22" t="n">
        <x:f>K10/(1+Method!$B$9)^B10-L10</x:f>
        <x:v>0</x:v>
      </x:c>
      <x:c r="U10" s="22" t="n">
        <x:f>H10/(1+Method!$B$9)^(B10-1)-M10</x:f>
        <x:v>0</x:v>
      </x:c>
      <x:c r="V10" s="22" t="n">
        <x:f>G10-IF(A10="Weak early flexible",IF(G9*(1+Method!$B$9)&gt;C10*Method!$B$13,G9*(1-Method!$B$14),G9*(1+Method!$B$9)),F10)</x:f>
        <x:v>0</x:v>
      </x:c>
      <x:c r="W10" s="22" t="n">
        <x:f>C10-K9</x:f>
        <x:v>0</x:v>
      </x:c>
    </x:row>
    <x:row r="11" ht="25" customHeight="1">
      <x:c r="A11" s="2" t="str">
        <x:v>Weak early</x:v>
      </x:c>
      <x:c r="B11" s="2" t="n">
        <x:v>4</x:v>
      </x:c>
      <x:c r="C11" s="10" t="n">
        <x:v>9006979.11258549</x:v>
      </x:c>
      <x:c r="D11" s="17" t="n">
        <x:v>0.12</x:v>
      </x:c>
      <x:c r="E11" s="17" t="n">
        <x:v>0.01</x:v>
      </x:c>
      <x:c r="F11" s="10" t="n">
        <x:v>492665.0673913045</x:v>
      </x:c>
      <x:c r="G11" s="10" t="n">
        <x:v>492665.0673913045</x:v>
      </x:c>
      <x:c r="H11" s="10" t="n">
        <x:v>492665.0673913045</x:v>
      </x:c>
      <x:c r="I11" s="10" t="n">
        <x:v>0</x:v>
      </x:c>
      <x:c r="J11" s="10" t="n">
        <x:v>95360.3173061749</x:v>
      </x:c>
      <x:c r="K11" s="10" t="n">
        <x:v>9440671.413311314</x:v>
      </x:c>
      <x:c r="L11" s="10" t="n">
        <x:v>7766863.735428191</x:v>
      </x:c>
      <x:c r="M11" s="10" t="n">
        <x:v>425582.6086956522</x:v>
      </x:c>
      <x:c r="N11" s="21" t="b">
        <x:v>0</x:v>
      </x:c>
      <x:c r="O11" s="10" t="n">
        <x:f>(F11-G11)/(1+Method!$B$9)^(B11-1)/12</x:f>
        <x:v>0</x:v>
      </x:c>
      <x:c r="P11" s="10" t="n">
        <x:f>I11/(1+Method!$B$9)^(B11-1)/12</x:f>
        <x:v>0</x:v>
      </x:c>
      <x:c r="Q11" s="10" t="n">
        <x:f>M11/12</x:f>
        <x:v>35465.21739130435</x:v>
      </x:c>
      <x:c r="R11" s="22" t="n">
        <x:f>(C11-H11)*(1+D11)*(1-E11)-K11</x:f>
        <x:v>0</x:v>
      </x:c>
      <x:c r="S11" s="22" t="n">
        <x:f>(C11-H11)*(1+D11)*E11-J11</x:f>
        <x:v>0</x:v>
      </x:c>
      <x:c r="T11" s="22" t="n">
        <x:f>K11/(1+Method!$B$9)^B11-L11</x:f>
        <x:v>0</x:v>
      </x:c>
      <x:c r="U11" s="22" t="n">
        <x:f>H11/(1+Method!$B$9)^(B11-1)-M11</x:f>
        <x:v>0</x:v>
      </x:c>
      <x:c r="V11" s="22" t="n">
        <x:f>G11-IF(A11="Weak early flexible",IF(G10*(1+Method!$B$9)&gt;C11*Method!$B$13,G10*(1-Method!$B$14),G10*(1+Method!$B$9)),F11)</x:f>
        <x:v>0</x:v>
      </x:c>
      <x:c r="W11" s="22" t="n">
        <x:f>C11-K10</x:f>
        <x:v>0</x:v>
      </x:c>
    </x:row>
    <x:row r="12" ht="25" customHeight="1">
      <x:c r="A12" s="2" t="str">
        <x:v>Weak early</x:v>
      </x:c>
      <x:c r="B12" s="2" t="n">
        <x:v>5</x:v>
      </x:c>
      <x:c r="C12" s="10" t="n">
        <x:v>9440671.413311314</x:v>
      </x:c>
      <x:c r="D12" s="17" t="n">
        <x:v>0.15</x:v>
      </x:c>
      <x:c r="E12" s="17" t="n">
        <x:v>0.01</x:v>
      </x:c>
      <x:c r="F12" s="10" t="n">
        <x:v>517298.3207608697</x:v>
      </x:c>
      <x:c r="G12" s="10" t="n">
        <x:v>517298.3207608697</x:v>
      </x:c>
      <x:c r="H12" s="10" t="n">
        <x:v>517298.3207608697</x:v>
      </x:c>
      <x:c r="I12" s="10" t="n">
        <x:v>0</x:v>
      </x:c>
      <x:c r="J12" s="10" t="n">
        <x:v>102618.79056433009</x:v>
      </x:c>
      <x:c r="K12" s="10" t="n">
        <x:v>10159260.265868679</x:v>
      </x:c>
      <x:c r="L12" s="10" t="n">
        <x:v>7960046.250271422</x:v>
      </x:c>
      <x:c r="M12" s="10" t="n">
        <x:v>425582.6086956522</x:v>
      </x:c>
      <x:c r="N12" s="21" t="b">
        <x:v>0</x:v>
      </x:c>
      <x:c r="O12" s="10" t="n">
        <x:f>(F12-G12)/(1+Method!$B$9)^(B12-1)/12</x:f>
        <x:v>0</x:v>
      </x:c>
      <x:c r="P12" s="10" t="n">
        <x:f>I12/(1+Method!$B$9)^(B12-1)/12</x:f>
        <x:v>0</x:v>
      </x:c>
      <x:c r="Q12" s="10" t="n">
        <x:f>M12/12</x:f>
        <x:v>35465.21739130435</x:v>
      </x:c>
      <x:c r="R12" s="22" t="n">
        <x:f>(C12-H12)*(1+D12)*(1-E12)-K12</x:f>
        <x:v>0</x:v>
      </x:c>
      <x:c r="S12" s="22" t="n">
        <x:f>(C12-H12)*(1+D12)*E12-J12</x:f>
        <x:v>0</x:v>
      </x:c>
      <x:c r="T12" s="22" t="n">
        <x:f>K12/(1+Method!$B$9)^B12-L12</x:f>
        <x:v>0</x:v>
      </x:c>
      <x:c r="U12" s="22" t="n">
        <x:f>H12/(1+Method!$B$9)^(B12-1)-M12</x:f>
        <x:v>0</x:v>
      </x:c>
      <x:c r="V12" s="22" t="n">
        <x:f>G12-IF(A12="Weak early flexible",IF(G11*(1+Method!$B$9)&gt;C12*Method!$B$13,G11*(1-Method!$B$14),G11*(1+Method!$B$9)),F12)</x:f>
        <x:v>0</x:v>
      </x:c>
      <x:c r="W12" s="22" t="n">
        <x:f>C12-K11</x:f>
        <x:v>0</x:v>
      </x:c>
    </x:row>
    <x:row r="13" ht="25" customHeight="1">
      <x:c r="A13" s="2" t="str">
        <x:v>Weak early</x:v>
      </x:c>
      <x:c r="B13" s="2" t="n">
        <x:v>6</x:v>
      </x:c>
      <x:c r="C13" s="10" t="n">
        <x:v>10159260.265868679</x:v>
      </x:c>
      <x:c r="D13" s="17" t="n">
        <x:v>0.08</x:v>
      </x:c>
      <x:c r="E13" s="17" t="n">
        <x:v>0.01</x:v>
      </x:c>
      <x:c r="F13" s="10" t="n">
        <x:v>543163.2367989132</x:v>
      </x:c>
      <x:c r="G13" s="10" t="n">
        <x:v>543163.2367989132</x:v>
      </x:c>
      <x:c r="H13" s="10" t="n">
        <x:v>543163.2367989132</x:v>
      </x:c>
      <x:c r="I13" s="10" t="n">
        <x:v>0</x:v>
      </x:c>
      <x:c r="J13" s="10" t="n">
        <x:v>103853.84791395348</x:v>
      </x:c>
      <x:c r="K13" s="10" t="n">
        <x:v>10281530.943481393</x:v>
      </x:c>
      <x:c r="L13" s="10" t="n">
        <x:v>7672236.691021726</x:v>
      </x:c>
      <x:c r="M13" s="10" t="n">
        <x:v>425582.6086956522</x:v>
      </x:c>
      <x:c r="N13" s="21" t="b">
        <x:v>0</x:v>
      </x:c>
      <x:c r="O13" s="10" t="n">
        <x:f>(F13-G13)/(1+Method!$B$9)^(B13-1)/12</x:f>
        <x:v>0</x:v>
      </x:c>
      <x:c r="P13" s="10" t="n">
        <x:f>I13/(1+Method!$B$9)^(B13-1)/12</x:f>
        <x:v>0</x:v>
      </x:c>
      <x:c r="Q13" s="10" t="n">
        <x:f>M13/12</x:f>
        <x:v>35465.21739130435</x:v>
      </x:c>
      <x:c r="R13" s="22" t="n">
        <x:f>(C13-H13)*(1+D13)*(1-E13)-K13</x:f>
        <x:v>0</x:v>
      </x:c>
      <x:c r="S13" s="22" t="n">
        <x:f>(C13-H13)*(1+D13)*E13-J13</x:f>
        <x:v>0</x:v>
      </x:c>
      <x:c r="T13" s="22" t="n">
        <x:f>K13/(1+Method!$B$9)^B13-L13</x:f>
        <x:v>0</x:v>
      </x:c>
      <x:c r="U13" s="22" t="n">
        <x:f>H13/(1+Method!$B$9)^(B13-1)-M13</x:f>
        <x:v>0</x:v>
      </x:c>
      <x:c r="V13" s="22" t="n">
        <x:f>G13-IF(A13="Weak early flexible",IF(G12*(1+Method!$B$9)&gt;C13*Method!$B$13,G12*(1-Method!$B$14),G12*(1+Method!$B$9)),F13)</x:f>
        <x:v>0</x:v>
      </x:c>
      <x:c r="W13" s="22" t="n">
        <x:f>C13-K12</x:f>
        <x:v>0</x:v>
      </x:c>
    </x:row>
    <x:row r="14" ht="25" customHeight="1">
      <x:c r="A14" s="2" t="str">
        <x:v>Weak early</x:v>
      </x:c>
      <x:c r="B14" s="2" t="n">
        <x:v>7</x:v>
      </x:c>
      <x:c r="C14" s="10" t="n">
        <x:v>10281530.943481393</x:v>
      </x:c>
      <x:c r="D14" s="17" t="n">
        <x:v>0.08</x:v>
      </x:c>
      <x:c r="E14" s="17" t="n">
        <x:v>0.01</x:v>
      </x:c>
      <x:c r="F14" s="10" t="n">
        <x:v>570321.3986388589</x:v>
      </x:c>
      <x:c r="G14" s="10" t="n">
        <x:v>570321.3986388589</x:v>
      </x:c>
      <x:c r="H14" s="10" t="n">
        <x:v>570321.3986388589</x:v>
      </x:c>
      <x:c r="I14" s="10" t="n">
        <x:v>0</x:v>
      </x:c>
      <x:c r="J14" s="10" t="n">
        <x:v>104881.06308429939</x:v>
      </x:c>
      <x:c r="K14" s="10" t="n">
        <x:v>10383225.245345639</x:v>
      </x:c>
      <x:c r="L14" s="10" t="n">
        <x:v>7379164.328402895</x:v>
      </x:c>
      <x:c r="M14" s="10" t="n">
        <x:v>425582.6086956522</x:v>
      </x:c>
      <x:c r="N14" s="21" t="b">
        <x:v>0</x:v>
      </x:c>
      <x:c r="O14" s="10" t="n">
        <x:f>(F14-G14)/(1+Method!$B$9)^(B14-1)/12</x:f>
        <x:v>0</x:v>
      </x:c>
      <x:c r="P14" s="10" t="n">
        <x:f>I14/(1+Method!$B$9)^(B14-1)/12</x:f>
        <x:v>0</x:v>
      </x:c>
      <x:c r="Q14" s="10" t="n">
        <x:f>M14/12</x:f>
        <x:v>35465.21739130435</x:v>
      </x:c>
      <x:c r="R14" s="22" t="n">
        <x:f>(C14-H14)*(1+D14)*(1-E14)-K14</x:f>
        <x:v>0</x:v>
      </x:c>
      <x:c r="S14" s="22" t="n">
        <x:f>(C14-H14)*(1+D14)*E14-J14</x:f>
        <x:v>0</x:v>
      </x:c>
      <x:c r="T14" s="22" t="n">
        <x:f>K14/(1+Method!$B$9)^B14-L14</x:f>
        <x:v>0</x:v>
      </x:c>
      <x:c r="U14" s="22" t="n">
        <x:f>H14/(1+Method!$B$9)^(B14-1)-M14</x:f>
        <x:v>0</x:v>
      </x:c>
      <x:c r="V14" s="22" t="n">
        <x:f>G14-IF(A14="Weak early flexible",IF(G13*(1+Method!$B$9)&gt;C14*Method!$B$13,G13*(1-Method!$B$14),G13*(1+Method!$B$9)),F14)</x:f>
        <x:v>0</x:v>
      </x:c>
      <x:c r="W14" s="22" t="n">
        <x:f>C14-K13</x:f>
        <x:v>0</x:v>
      </x:c>
    </x:row>
    <x:row r="15" ht="25" customHeight="1">
      <x:c r="A15" s="2" t="str">
        <x:v>Weak early</x:v>
      </x:c>
      <x:c r="B15" s="2" t="n">
        <x:v>8</x:v>
      </x:c>
      <x:c r="C15" s="10" t="n">
        <x:v>10383225.245345639</x:v>
      </x:c>
      <x:c r="D15" s="17" t="n">
        <x:v>0.08</x:v>
      </x:c>
      <x:c r="E15" s="17" t="n">
        <x:v>0.01</x:v>
      </x:c>
      <x:c r="F15" s="10" t="n">
        <x:v>598837.4685708019</x:v>
      </x:c>
      <x:c r="G15" s="10" t="n">
        <x:v>598837.4685708019</x:v>
      </x:c>
      <x:c r="H15" s="10" t="n">
        <x:v>598837.4685708019</x:v>
      </x:c>
      <x:c r="I15" s="10" t="n">
        <x:v>0</x:v>
      </x:c>
      <x:c r="J15" s="10" t="n">
        <x:v>105671.38798916824</x:v>
      </x:c>
      <x:c r="K15" s="10" t="n">
        <x:v>10461467.410927655</x:v>
      </x:c>
      <x:c r="L15" s="10" t="n">
        <x:v>7080732.928296174</x:v>
      </x:c>
      <x:c r="M15" s="10" t="n">
        <x:v>425582.6086956522</x:v>
      </x:c>
      <x:c r="N15" s="21" t="b">
        <x:v>0</x:v>
      </x:c>
      <x:c r="O15" s="10" t="n">
        <x:f>(F15-G15)/(1+Method!$B$9)^(B15-1)/12</x:f>
        <x:v>0</x:v>
      </x:c>
      <x:c r="P15" s="10" t="n">
        <x:f>I15/(1+Method!$B$9)^(B15-1)/12</x:f>
        <x:v>0</x:v>
      </x:c>
      <x:c r="Q15" s="10" t="n">
        <x:f>M15/12</x:f>
        <x:v>35465.21739130435</x:v>
      </x:c>
      <x:c r="R15" s="22" t="n">
        <x:f>(C15-H15)*(1+D15)*(1-E15)-K15</x:f>
        <x:v>0</x:v>
      </x:c>
      <x:c r="S15" s="22" t="n">
        <x:f>(C15-H15)*(1+D15)*E15-J15</x:f>
        <x:v>0</x:v>
      </x:c>
      <x:c r="T15" s="22" t="n">
        <x:f>K15/(1+Method!$B$9)^B15-L15</x:f>
        <x:v>0</x:v>
      </x:c>
      <x:c r="U15" s="22" t="n">
        <x:f>H15/(1+Method!$B$9)^(B15-1)-M15</x:f>
        <x:v>0</x:v>
      </x:c>
      <x:c r="V15" s="22" t="n">
        <x:f>G15-IF(A15="Weak early flexible",IF(G14*(1+Method!$B$9)&gt;C15*Method!$B$13,G14*(1-Method!$B$14),G14*(1+Method!$B$9)),F15)</x:f>
        <x:v>0</x:v>
      </x:c>
      <x:c r="W15" s="22" t="n">
        <x:f>C15-K14</x:f>
        <x:v>0</x:v>
      </x:c>
    </x:row>
    <x:row r="16" ht="25" customHeight="1">
      <x:c r="A16" s="2" t="str">
        <x:v>Weak early</x:v>
      </x:c>
      <x:c r="B16" s="2" t="n">
        <x:v>9</x:v>
      </x:c>
      <x:c r="C16" s="10" t="n">
        <x:v>10461467.410927655</x:v>
      </x:c>
      <x:c r="D16" s="17" t="n">
        <x:v>0.08</x:v>
      </x:c>
      <x:c r="E16" s="17" t="n">
        <x:v>0.01</x:v>
      </x:c>
      <x:c r="F16" s="10" t="n">
        <x:v>628779.341999342</x:v>
      </x:c>
      <x:c r="G16" s="10" t="n">
        <x:v>628779.341999342</x:v>
      </x:c>
      <x:c r="H16" s="10" t="n">
        <x:v>628779.341999342</x:v>
      </x:c>
      <x:c r="I16" s="10" t="n">
        <x:v>0</x:v>
      </x:c>
      <x:c r="J16" s="10" t="n">
        <x:v>106193.03114442578</x:v>
      </x:c>
      <x:c r="K16" s="10" t="n">
        <x:v>10513110.083298152</x:v>
      </x:c>
      <x:c r="L16" s="10" t="n">
        <x:v>6776844.496873217</x:v>
      </x:c>
      <x:c r="M16" s="10" t="n">
        <x:v>425582.6086956522</x:v>
      </x:c>
      <x:c r="N16" s="21" t="b">
        <x:v>0</x:v>
      </x:c>
      <x:c r="O16" s="10" t="n">
        <x:f>(F16-G16)/(1+Method!$B$9)^(B16-1)/12</x:f>
        <x:v>0</x:v>
      </x:c>
      <x:c r="P16" s="10" t="n">
        <x:f>I16/(1+Method!$B$9)^(B16-1)/12</x:f>
        <x:v>0</x:v>
      </x:c>
      <x:c r="Q16" s="10" t="n">
        <x:f>M16/12</x:f>
        <x:v>35465.21739130435</x:v>
      </x:c>
      <x:c r="R16" s="22" t="n">
        <x:f>(C16-H16)*(1+D16)*(1-E16)-K16</x:f>
        <x:v>0</x:v>
      </x:c>
      <x:c r="S16" s="22" t="n">
        <x:f>(C16-H16)*(1+D16)*E16-J16</x:f>
        <x:v>0</x:v>
      </x:c>
      <x:c r="T16" s="22" t="n">
        <x:f>K16/(1+Method!$B$9)^B16-L16</x:f>
        <x:v>0</x:v>
      </x:c>
      <x:c r="U16" s="22" t="n">
        <x:f>H16/(1+Method!$B$9)^(B16-1)-M16</x:f>
        <x:v>0</x:v>
      </x:c>
      <x:c r="V16" s="22" t="n">
        <x:f>G16-IF(A16="Weak early flexible",IF(G15*(1+Method!$B$9)&gt;C16*Method!$B$13,G15*(1-Method!$B$14),G15*(1+Method!$B$9)),F16)</x:f>
        <x:v>0</x:v>
      </x:c>
      <x:c r="W16" s="22" t="n">
        <x:f>C16-K15</x:f>
        <x:v>0</x:v>
      </x:c>
    </x:row>
    <x:row r="17" ht="25" customHeight="1">
      <x:c r="A17" s="2" t="str">
        <x:v>Weak early</x:v>
      </x:c>
      <x:c r="B17" s="2" t="n">
        <x:v>10</x:v>
      </x:c>
      <x:c r="C17" s="10" t="n">
        <x:v>10513110.083298152</x:v>
      </x:c>
      <x:c r="D17" s="17" t="n">
        <x:v>0.08</x:v>
      </x:c>
      <x:c r="E17" s="17" t="n">
        <x:v>0.01</x:v>
      </x:c>
      <x:c r="F17" s="10" t="n">
        <x:v>660218.3090993091</x:v>
      </x:c>
      <x:c r="G17" s="10" t="n">
        <x:v>660218.3090993091</x:v>
      </x:c>
      <x:c r="H17" s="10" t="n">
        <x:v>660218.3090993091</x:v>
      </x:c>
      <x:c r="I17" s="10" t="n">
        <x:v>0</x:v>
      </x:c>
      <x:c r="J17" s="10" t="n">
        <x:v>106411.23116134752</x:v>
      </x:c>
      <x:c r="K17" s="10" t="n">
        <x:v>10534711.884973405</x:v>
      </x:c>
      <x:c r="L17" s="10" t="n">
        <x:v>6467399.248418527</x:v>
      </x:c>
      <x:c r="M17" s="10" t="n">
        <x:v>425582.6086956522</x:v>
      </x:c>
      <x:c r="N17" s="21" t="b">
        <x:v>0</x:v>
      </x:c>
      <x:c r="O17" s="10" t="n">
        <x:f>(F17-G17)/(1+Method!$B$9)^(B17-1)/12</x:f>
        <x:v>0</x:v>
      </x:c>
      <x:c r="P17" s="10" t="n">
        <x:f>I17/(1+Method!$B$9)^(B17-1)/12</x:f>
        <x:v>0</x:v>
      </x:c>
      <x:c r="Q17" s="10" t="n">
        <x:f>M17/12</x:f>
        <x:v>35465.21739130435</x:v>
      </x:c>
      <x:c r="R17" s="22" t="n">
        <x:f>(C17-H17)*(1+D17)*(1-E17)-K17</x:f>
        <x:v>-1.862645149230957e-9</x:v>
      </x:c>
      <x:c r="S17" s="22" t="n">
        <x:f>(C17-H17)*(1+D17)*E17-J17</x:f>
        <x:v>0</x:v>
      </x:c>
      <x:c r="T17" s="22" t="n">
        <x:f>K17/(1+Method!$B$9)^B17-L17</x:f>
        <x:v>0</x:v>
      </x:c>
      <x:c r="U17" s="22" t="n">
        <x:f>H17/(1+Method!$B$9)^(B17-1)-M17</x:f>
        <x:v>0</x:v>
      </x:c>
      <x:c r="V17" s="22" t="n">
        <x:f>G17-IF(A17="Weak early flexible",IF(G16*(1+Method!$B$9)&gt;C17*Method!$B$13,G16*(1-Method!$B$14),G16*(1+Method!$B$9)),F17)</x:f>
        <x:v>0</x:v>
      </x:c>
      <x:c r="W17" s="22" t="n">
        <x:f>C17-K16</x:f>
        <x:v>0</x:v>
      </x:c>
    </x:row>
    <x:row r="18" ht="25" customHeight="1">
      <x:c r="A18" s="2" t="str">
        <x:v>Weak early</x:v>
      </x:c>
      <x:c r="B18" s="2" t="n">
        <x:v>11</x:v>
      </x:c>
      <x:c r="C18" s="10" t="n">
        <x:v>10534711.884973405</x:v>
      </x:c>
      <x:c r="D18" s="17" t="n">
        <x:v>0.08</x:v>
      </x:c>
      <x:c r="E18" s="17" t="n">
        <x:v>0.01</x:v>
      </x:c>
      <x:c r="F18" s="10" t="n">
        <x:v>693229.2245542746</x:v>
      </x:c>
      <x:c r="G18" s="10" t="n">
        <x:v>693229.2245542746</x:v>
      </x:c>
      <x:c r="H18" s="10" t="n">
        <x:v>693229.2245542746</x:v>
      </x:c>
      <x:c r="I18" s="10" t="n">
        <x:v>0</x:v>
      </x:c>
      <x:c r="J18" s="10" t="n">
        <x:v>106288.01273252662</x:v>
      </x:c>
      <x:c r="K18" s="10" t="n">
        <x:v>10522513.260520136</x:v>
      </x:c>
      <x:c r="L18" s="10" t="n">
        <x:v>6152295.572563522</x:v>
      </x:c>
      <x:c r="M18" s="10" t="n">
        <x:v>425582.6086956522</x:v>
      </x:c>
      <x:c r="N18" s="21" t="b">
        <x:v>0</x:v>
      </x:c>
      <x:c r="O18" s="10" t="n">
        <x:f>(F18-G18)/(1+Method!$B$9)^(B18-1)/12</x:f>
        <x:v>0</x:v>
      </x:c>
      <x:c r="P18" s="10" t="n">
        <x:f>I18/(1+Method!$B$9)^(B18-1)/12</x:f>
        <x:v>0</x:v>
      </x:c>
      <x:c r="Q18" s="10" t="n">
        <x:f>M18/12</x:f>
        <x:v>35465.21739130435</x:v>
      </x:c>
      <x:c r="R18" s="22" t="n">
        <x:f>(C18-H18)*(1+D18)*(1-E18)-K18</x:f>
        <x:v>0</x:v>
      </x:c>
      <x:c r="S18" s="22" t="n">
        <x:f>(C18-H18)*(1+D18)*E18-J18</x:f>
        <x:v>0</x:v>
      </x:c>
      <x:c r="T18" s="22" t="n">
        <x:f>K18/(1+Method!$B$9)^B18-L18</x:f>
        <x:v>0</x:v>
      </x:c>
      <x:c r="U18" s="22" t="n">
        <x:f>H18/(1+Method!$B$9)^(B18-1)-M18</x:f>
        <x:v>0</x:v>
      </x:c>
      <x:c r="V18" s="22" t="n">
        <x:f>G18-IF(A18="Weak early flexible",IF(G17*(1+Method!$B$9)&gt;C18*Method!$B$13,G17*(1-Method!$B$14),G17*(1+Method!$B$9)),F18)</x:f>
        <x:v>0</x:v>
      </x:c>
      <x:c r="W18" s="22" t="n">
        <x:f>C18-K17</x:f>
        <x:v>0</x:v>
      </x:c>
    </x:row>
    <x:row r="19" ht="25" customHeight="1">
      <x:c r="A19" s="2" t="str">
        <x:v>Weak early</x:v>
      </x:c>
      <x:c r="B19" s="2" t="n">
        <x:v>12</x:v>
      </x:c>
      <x:c r="C19" s="10" t="n">
        <x:v>10522513.260520136</x:v>
      </x:c>
      <x:c r="D19" s="17" t="n">
        <x:v>0.08</x:v>
      </x:c>
      <x:c r="E19" s="17" t="n">
        <x:v>0.01</x:v>
      </x:c>
      <x:c r="F19" s="10" t="n">
        <x:v>727890.6857819883</x:v>
      </x:c>
      <x:c r="G19" s="10" t="n">
        <x:v>727890.6857819883</x:v>
      </x:c>
      <x:c r="H19" s="10" t="n">
        <x:v>727890.6857819883</x:v>
      </x:c>
      <x:c r="I19" s="10" t="n">
        <x:v>0</x:v>
      </x:c>
      <x:c r="J19" s="10" t="n">
        <x:v>105781.92380717202</x:v>
      </x:c>
      <x:c r="K19" s="10" t="n">
        <x:v>10472410.456910029</x:v>
      </x:c>
      <x:c r="L19" s="10" t="n">
        <x:v>5831430.000921454</x:v>
      </x:c>
      <x:c r="M19" s="10" t="n">
        <x:v>425582.6086956522</x:v>
      </x:c>
      <x:c r="N19" s="21" t="b">
        <x:v>0</x:v>
      </x:c>
      <x:c r="O19" s="10" t="n">
        <x:f>(F19-G19)/(1+Method!$B$9)^(B19-1)/12</x:f>
        <x:v>0</x:v>
      </x:c>
      <x:c r="P19" s="10" t="n">
        <x:f>I19/(1+Method!$B$9)^(B19-1)/12</x:f>
        <x:v>0</x:v>
      </x:c>
      <x:c r="Q19" s="10" t="n">
        <x:f>M19/12</x:f>
        <x:v>35465.21739130435</x:v>
      </x:c>
      <x:c r="R19" s="22" t="n">
        <x:f>(C19-H19)*(1+D19)*(1-E19)-K19</x:f>
        <x:v>0</x:v>
      </x:c>
      <x:c r="S19" s="22" t="n">
        <x:f>(C19-H19)*(1+D19)*E19-J19</x:f>
        <x:v>0</x:v>
      </x:c>
      <x:c r="T19" s="22" t="n">
        <x:f>K19/(1+Method!$B$9)^B19-L19</x:f>
        <x:v>0</x:v>
      </x:c>
      <x:c r="U19" s="22" t="n">
        <x:f>H19/(1+Method!$B$9)^(B19-1)-M19</x:f>
        <x:v>0</x:v>
      </x:c>
      <x:c r="V19" s="22" t="n">
        <x:f>G19-IF(A19="Weak early flexible",IF(G18*(1+Method!$B$9)&gt;C19*Method!$B$13,G18*(1-Method!$B$14),G18*(1+Method!$B$9)),F19)</x:f>
        <x:v>0</x:v>
      </x:c>
      <x:c r="W19" s="22" t="n">
        <x:f>C19-K18</x:f>
        <x:v>0</x:v>
      </x:c>
    </x:row>
    <x:row r="20" ht="25" customHeight="1">
      <x:c r="A20" s="2" t="str">
        <x:v>Weak early</x:v>
      </x:c>
      <x:c r="B20" s="2" t="n">
        <x:v>13</x:v>
      </x:c>
      <x:c r="C20" s="10" t="n">
        <x:v>10472410.456910029</x:v>
      </x:c>
      <x:c r="D20" s="17" t="n">
        <x:v>0.08</x:v>
      </x:c>
      <x:c r="E20" s="17" t="n">
        <x:v>0.01</x:v>
      </x:c>
      <x:c r="F20" s="10" t="n">
        <x:v>764285.2200710878</x:v>
      </x:c>
      <x:c r="G20" s="10" t="n">
        <x:v>764285.2200710878</x:v>
      </x:c>
      <x:c r="H20" s="10" t="n">
        <x:v>764285.2200710878</x:v>
      </x:c>
      <x:c r="I20" s="10" t="n">
        <x:v>0</x:v>
      </x:c>
      <x:c r="J20" s="10" t="n">
        <x:v>104847.75255786056</x:v>
      </x:c>
      <x:c r="K20" s="10" t="n">
        <x:v>10379927.503228195</x:v>
      </x:c>
      <x:c r="L20" s="10" t="n">
        <x:v>5504697.1731122155</x:v>
      </x:c>
      <x:c r="M20" s="10" t="n">
        <x:v>425582.6086956522</x:v>
      </x:c>
      <x:c r="N20" s="21" t="b">
        <x:v>0</x:v>
      </x:c>
      <x:c r="O20" s="10" t="n">
        <x:f>(F20-G20)/(1+Method!$B$9)^(B20-1)/12</x:f>
        <x:v>0</x:v>
      </x:c>
      <x:c r="P20" s="10" t="n">
        <x:f>I20/(1+Method!$B$9)^(B20-1)/12</x:f>
        <x:v>0</x:v>
      </x:c>
      <x:c r="Q20" s="10" t="n">
        <x:f>M20/12</x:f>
        <x:v>35465.21739130435</x:v>
      </x:c>
      <x:c r="R20" s="22" t="n">
        <x:f>(C20-H20)*(1+D20)*(1-E20)-K20</x:f>
        <x:v>0</x:v>
      </x:c>
      <x:c r="S20" s="22" t="n">
        <x:f>(C20-H20)*(1+D20)*E20-J20</x:f>
        <x:v>0</x:v>
      </x:c>
      <x:c r="T20" s="22" t="n">
        <x:f>K20/(1+Method!$B$9)^B20-L20</x:f>
        <x:v>0</x:v>
      </x:c>
      <x:c r="U20" s="22" t="n">
        <x:f>H20/(1+Method!$B$9)^(B20-1)-M20</x:f>
        <x:v>0</x:v>
      </x:c>
      <x:c r="V20" s="22" t="n">
        <x:f>G20-IF(A20="Weak early flexible",IF(G19*(1+Method!$B$9)&gt;C20*Method!$B$13,G19*(1-Method!$B$14),G19*(1+Method!$B$9)),F20)</x:f>
        <x:v>0</x:v>
      </x:c>
      <x:c r="W20" s="22" t="n">
        <x:f>C20-K19</x:f>
        <x:v>0</x:v>
      </x:c>
    </x:row>
    <x:row r="21" ht="25" customHeight="1">
      <x:c r="A21" s="2" t="str">
        <x:v>Weak early</x:v>
      </x:c>
      <x:c r="B21" s="2" t="n">
        <x:v>14</x:v>
      </x:c>
      <x:c r="C21" s="10" t="n">
        <x:v>10379927.503228195</x:v>
      </x:c>
      <x:c r="D21" s="17" t="n">
        <x:v>0.08</x:v>
      </x:c>
      <x:c r="E21" s="17" t="n">
        <x:v>0.01</x:v>
      </x:c>
      <x:c r="F21" s="10" t="n">
        <x:v>802499.4810746423</x:v>
      </x:c>
      <x:c r="G21" s="10" t="n">
        <x:v>802499.4810746423</x:v>
      </x:c>
      <x:c r="H21" s="10" t="n">
        <x:v>802499.4810746423</x:v>
      </x:c>
      <x:c r="I21" s="10" t="n">
        <x:v>0</x:v>
      </x:c>
      <x:c r="J21" s="10" t="n">
        <x:v>103436.22263925837</x:v>
      </x:c>
      <x:c r="K21" s="10" t="n">
        <x:v>10240186.041286578</x:v>
      </x:c>
      <x:c r="L21" s="10" t="n">
        <x:v>5171989.802165895</x:v>
      </x:c>
      <x:c r="M21" s="10" t="n">
        <x:v>425582.6086956522</x:v>
      </x:c>
      <x:c r="N21" s="21" t="b">
        <x:v>0</x:v>
      </x:c>
      <x:c r="O21" s="10" t="n">
        <x:f>(F21-G21)/(1+Method!$B$9)^(B21-1)/12</x:f>
        <x:v>0</x:v>
      </x:c>
      <x:c r="P21" s="10" t="n">
        <x:f>I21/(1+Method!$B$9)^(B21-1)/12</x:f>
        <x:v>0</x:v>
      </x:c>
      <x:c r="Q21" s="10" t="n">
        <x:f>M21/12</x:f>
        <x:v>35465.21739130435</x:v>
      </x:c>
      <x:c r="R21" s="22" t="n">
        <x:f>(C21-H21)*(1+D21)*(1-E21)-K21</x:f>
        <x:v>0</x:v>
      </x:c>
      <x:c r="S21" s="22" t="n">
        <x:f>(C21-H21)*(1+D21)*E21-J21</x:f>
        <x:v>0</x:v>
      </x:c>
      <x:c r="T21" s="22" t="n">
        <x:f>K21/(1+Method!$B$9)^B21-L21</x:f>
        <x:v>0</x:v>
      </x:c>
      <x:c r="U21" s="22" t="n">
        <x:f>H21/(1+Method!$B$9)^(B21-1)-M21</x:f>
        <x:v>0</x:v>
      </x:c>
      <x:c r="V21" s="22" t="n">
        <x:f>G21-IF(A21="Weak early flexible",IF(G20*(1+Method!$B$9)&gt;C21*Method!$B$13,G20*(1-Method!$B$14),G20*(1+Method!$B$9)),F21)</x:f>
        <x:v>0</x:v>
      </x:c>
      <x:c r="W21" s="22" t="n">
        <x:f>C21-K20</x:f>
        <x:v>0</x:v>
      </x:c>
    </x:row>
    <x:row r="22" ht="25" customHeight="1">
      <x:c r="A22" s="2" t="str">
        <x:v>Weak early</x:v>
      </x:c>
      <x:c r="B22" s="2" t="n">
        <x:v>15</x:v>
      </x:c>
      <x:c r="C22" s="10" t="n">
        <x:v>10240186.041286578</x:v>
      </x:c>
      <x:c r="D22" s="17" t="n">
        <x:v>0.08</x:v>
      </x:c>
      <x:c r="E22" s="17" t="n">
        <x:v>0.01</x:v>
      </x:c>
      <x:c r="F22" s="10" t="n">
        <x:v>842624.4551283744</x:v>
      </x:c>
      <x:c r="G22" s="10" t="n">
        <x:v>842624.4551283744</x:v>
      </x:c>
      <x:c r="H22" s="10" t="n">
        <x:v>842624.4551283744</x:v>
      </x:c>
      <x:c r="I22" s="10" t="n">
        <x:v>0</x:v>
      </x:c>
      <x:c r="J22" s="10" t="n">
        <x:v>101493.66513050861</x:v>
      </x:c>
      <x:c r="K22" s="10" t="n">
        <x:v>10047872.847920353</x:v>
      </x:c>
      <x:c r="L22" s="10" t="n">
        <x:v>4833198.639293698</x:v>
      </x:c>
      <x:c r="M22" s="10" t="n">
        <x:v>425582.6086956522</x:v>
      </x:c>
      <x:c r="N22" s="21" t="b">
        <x:v>0</x:v>
      </x:c>
      <x:c r="O22" s="10" t="n">
        <x:f>(F22-G22)/(1+Method!$B$9)^(B22-1)/12</x:f>
        <x:v>0</x:v>
      </x:c>
      <x:c r="P22" s="10" t="n">
        <x:f>I22/(1+Method!$B$9)^(B22-1)/12</x:f>
        <x:v>0</x:v>
      </x:c>
      <x:c r="Q22" s="10" t="n">
        <x:f>M22/12</x:f>
        <x:v>35465.21739130435</x:v>
      </x:c>
      <x:c r="R22" s="22" t="n">
        <x:f>(C22-H22)*(1+D22)*(1-E22)-K22</x:f>
        <x:v>0</x:v>
      </x:c>
      <x:c r="S22" s="22" t="n">
        <x:f>(C22-H22)*(1+D22)*E22-J22</x:f>
        <x:v>0</x:v>
      </x:c>
      <x:c r="T22" s="22" t="n">
        <x:f>K22/(1+Method!$B$9)^B22-L22</x:f>
        <x:v>0</x:v>
      </x:c>
      <x:c r="U22" s="22" t="n">
        <x:f>H22/(1+Method!$B$9)^(B22-1)-M22</x:f>
        <x:v>0</x:v>
      </x:c>
      <x:c r="V22" s="22" t="n">
        <x:f>G22-IF(A22="Weak early flexible",IF(G21*(1+Method!$B$9)&gt;C22*Method!$B$13,G21*(1-Method!$B$14),G21*(1+Method!$B$9)),F22)</x:f>
        <x:v>0</x:v>
      </x:c>
      <x:c r="W22" s="22" t="n">
        <x:f>C22-K21</x:f>
        <x:v>0</x:v>
      </x:c>
    </x:row>
    <x:row r="23" ht="25" customHeight="1">
      <x:c r="A23" s="2" t="str">
        <x:v>Weak early</x:v>
      </x:c>
      <x:c r="B23" s="2" t="n">
        <x:v>16</x:v>
      </x:c>
      <x:c r="C23" s="10" t="n">
        <x:v>10047872.847920353</x:v>
      </x:c>
      <x:c r="D23" s="17" t="n">
        <x:v>0.08</x:v>
      </x:c>
      <x:c r="E23" s="17" t="n">
        <x:v>0.01</x:v>
      </x:c>
      <x:c r="F23" s="10" t="n">
        <x:v>884755.6778847933</x:v>
      </x:c>
      <x:c r="G23" s="10" t="n">
        <x:v>884755.6778847933</x:v>
      </x:c>
      <x:c r="H23" s="10" t="n">
        <x:v>884755.6778847933</x:v>
      </x:c>
      <x:c r="I23" s="10" t="n">
        <x:v>0</x:v>
      </x:c>
      <x:c r="J23" s="10" t="n">
        <x:v>98961.66543638405</x:v>
      </x:c>
      <x:c r="K23" s="10" t="n">
        <x:v>9797204.878202021</x:v>
      </x:c>
      <x:c r="L23" s="10" t="n">
        <x:v>4488212.438014697</x:v>
      </x:c>
      <x:c r="M23" s="10" t="n">
        <x:v>425582.6086956522</x:v>
      </x:c>
      <x:c r="N23" s="21" t="b">
        <x:v>0</x:v>
      </x:c>
      <x:c r="O23" s="10" t="n">
        <x:f>(F23-G23)/(1+Method!$B$9)^(B23-1)/12</x:f>
        <x:v>0</x:v>
      </x:c>
      <x:c r="P23" s="10" t="n">
        <x:f>I23/(1+Method!$B$9)^(B23-1)/12</x:f>
        <x:v>0</x:v>
      </x:c>
      <x:c r="Q23" s="10" t="n">
        <x:f>M23/12</x:f>
        <x:v>35465.21739130435</x:v>
      </x:c>
      <x:c r="R23" s="22" t="n">
        <x:f>(C23-H23)*(1+D23)*(1-E23)-K23</x:f>
        <x:v>0</x:v>
      </x:c>
      <x:c r="S23" s="22" t="n">
        <x:f>(C23-H23)*(1+D23)*E23-J23</x:f>
        <x:v>0</x:v>
      </x:c>
      <x:c r="T23" s="22" t="n">
        <x:f>K23/(1+Method!$B$9)^B23-L23</x:f>
        <x:v>0</x:v>
      </x:c>
      <x:c r="U23" s="22" t="n">
        <x:f>H23/(1+Method!$B$9)^(B23-1)-M23</x:f>
        <x:v>0</x:v>
      </x:c>
      <x:c r="V23" s="22" t="n">
        <x:f>G23-IF(A23="Weak early flexible",IF(G22*(1+Method!$B$9)&gt;C23*Method!$B$13,G22*(1-Method!$B$14),G22*(1+Method!$B$9)),F23)</x:f>
        <x:v>0</x:v>
      </x:c>
      <x:c r="W23" s="22" t="n">
        <x:f>C23-K22</x:f>
        <x:v>0</x:v>
      </x:c>
    </x:row>
    <x:row r="24" ht="25" customHeight="1">
      <x:c r="A24" s="2" t="str">
        <x:v>Weak early</x:v>
      </x:c>
      <x:c r="B24" s="2" t="n">
        <x:v>17</x:v>
      </x:c>
      <x:c r="C24" s="10" t="n">
        <x:v>9797204.878202021</x:v>
      </x:c>
      <x:c r="D24" s="17" t="n">
        <x:v>0.08</x:v>
      </x:c>
      <x:c r="E24" s="17" t="n">
        <x:v>0.01</x:v>
      </x:c>
      <x:c r="F24" s="10" t="n">
        <x:v>928993.4617790327</x:v>
      </x:c>
      <x:c r="G24" s="10" t="n">
        <x:v>928993.4617790327</x:v>
      </x:c>
      <x:c r="H24" s="10" t="n">
        <x:v>928993.4617790327</x:v>
      </x:c>
      <x:c r="I24" s="10" t="n">
        <x:v>0</x:v>
      </x:c>
      <x:c r="J24" s="10" t="n">
        <x:v>95776.68329736829</x:v>
      </x:c>
      <x:c r="K24" s="10" t="n">
        <x:v>9481891.646439461</x:v>
      </x:c>
      <x:c r="L24" s="10" t="n">
        <x:v>4136917.9176265933</x:v>
      </x:c>
      <x:c r="M24" s="10" t="n">
        <x:v>425582.6086956522</x:v>
      </x:c>
      <x:c r="N24" s="21" t="b">
        <x:v>0</x:v>
      </x:c>
      <x:c r="O24" s="10" t="n">
        <x:f>(F24-G24)/(1+Method!$B$9)^(B24-1)/12</x:f>
        <x:v>0</x:v>
      </x:c>
      <x:c r="P24" s="10" t="n">
        <x:f>I24/(1+Method!$B$9)^(B24-1)/12</x:f>
        <x:v>0</x:v>
      </x:c>
      <x:c r="Q24" s="10" t="n">
        <x:f>M24/12</x:f>
        <x:v>35465.21739130435</x:v>
      </x:c>
      <x:c r="R24" s="22" t="n">
        <x:f>(C24-H24)*(1+D24)*(1-E24)-K24</x:f>
        <x:v>0</x:v>
      </x:c>
      <x:c r="S24" s="22" t="n">
        <x:f>(C24-H24)*(1+D24)*E24-J24</x:f>
        <x:v>0</x:v>
      </x:c>
      <x:c r="T24" s="22" t="n">
        <x:f>K24/(1+Method!$B$9)^B24-L24</x:f>
        <x:v>0</x:v>
      </x:c>
      <x:c r="U24" s="22" t="n">
        <x:f>H24/(1+Method!$B$9)^(B24-1)-M24</x:f>
        <x:v>0</x:v>
      </x:c>
      <x:c r="V24" s="22" t="n">
        <x:f>G24-IF(A24="Weak early flexible",IF(G23*(1+Method!$B$9)&gt;C24*Method!$B$13,G23*(1-Method!$B$14),G23*(1+Method!$B$9)),F24)</x:f>
        <x:v>0</x:v>
      </x:c>
      <x:c r="W24" s="22" t="n">
        <x:f>C24-K23</x:f>
        <x:v>0</x:v>
      </x:c>
    </x:row>
    <x:row r="25" ht="25" customHeight="1">
      <x:c r="A25" s="2" t="str">
        <x:v>Weak early</x:v>
      </x:c>
      <x:c r="B25" s="2" t="n">
        <x:v>18</x:v>
      </x:c>
      <x:c r="C25" s="10" t="n">
        <x:v>9481891.646439461</x:v>
      </x:c>
      <x:c r="D25" s="17" t="n">
        <x:v>0.08</x:v>
      </x:c>
      <x:c r="E25" s="17" t="n">
        <x:v>0.01</x:v>
      </x:c>
      <x:c r="F25" s="10" t="n">
        <x:v>975443.1348679846</x:v>
      </x:c>
      <x:c r="G25" s="10" t="n">
        <x:v>975443.1348679846</x:v>
      </x:c>
      <x:c r="H25" s="10" t="n">
        <x:v>975443.1348679846</x:v>
      </x:c>
      <x:c r="I25" s="10" t="n">
        <x:v>0</x:v>
      </x:c>
      <x:c r="J25" s="10" t="n">
        <x:v>91869.64392497196</x:v>
      </x:c>
      <x:c r="K25" s="10" t="n">
        <x:v>9095094.748572223</x:v>
      </x:c>
      <x:c r="L25" s="10" t="n">
        <x:v>3779199.726008536</x:v>
      </x:c>
      <x:c r="M25" s="10" t="n">
        <x:v>425582.6086956522</x:v>
      </x:c>
      <x:c r="N25" s="21" t="b">
        <x:v>0</x:v>
      </x:c>
      <x:c r="O25" s="10" t="n">
        <x:f>(F25-G25)/(1+Method!$B$9)^(B25-1)/12</x:f>
        <x:v>0</x:v>
      </x:c>
      <x:c r="P25" s="10" t="n">
        <x:f>I25/(1+Method!$B$9)^(B25-1)/12</x:f>
        <x:v>0</x:v>
      </x:c>
      <x:c r="Q25" s="10" t="n">
        <x:f>M25/12</x:f>
        <x:v>35465.21739130435</x:v>
      </x:c>
      <x:c r="R25" s="22" t="n">
        <x:f>(C25-H25)*(1+D25)*(1-E25)-K25</x:f>
        <x:v>0</x:v>
      </x:c>
      <x:c r="S25" s="22" t="n">
        <x:f>(C25-H25)*(1+D25)*E25-J25</x:f>
        <x:v>0</x:v>
      </x:c>
      <x:c r="T25" s="22" t="n">
        <x:f>K25/(1+Method!$B$9)^B25-L25</x:f>
        <x:v>0</x:v>
      </x:c>
      <x:c r="U25" s="22" t="n">
        <x:f>H25/(1+Method!$B$9)^(B25-1)-M25</x:f>
        <x:v>0</x:v>
      </x:c>
      <x:c r="V25" s="22" t="n">
        <x:f>G25-IF(A25="Weak early flexible",IF(G24*(1+Method!$B$9)&gt;C25*Method!$B$13,G24*(1-Method!$B$14),G24*(1+Method!$B$9)),F25)</x:f>
        <x:v>0</x:v>
      </x:c>
      <x:c r="W25" s="22" t="n">
        <x:f>C25-K24</x:f>
        <x:v>0</x:v>
      </x:c>
    </x:row>
    <x:row r="26" ht="25" customHeight="1">
      <x:c r="A26" s="2" t="str">
        <x:v>Weak early</x:v>
      </x:c>
      <x:c r="B26" s="2" t="n">
        <x:v>19</x:v>
      </x:c>
      <x:c r="C26" s="10" t="n">
        <x:v>9095094.748572223</x:v>
      </x:c>
      <x:c r="D26" s="17" t="n">
        <x:v>0.08</x:v>
      </x:c>
      <x:c r="E26" s="17" t="n">
        <x:v>0.01</x:v>
      </x:c>
      <x:c r="F26" s="10" t="n">
        <x:v>1024215.2916113837</x:v>
      </x:c>
      <x:c r="G26" s="10" t="n">
        <x:v>1024215.2916113837</x:v>
      </x:c>
      <x:c r="H26" s="10" t="n">
        <x:v>1024215.2916113837</x:v>
      </x:c>
      <x:c r="I26" s="10" t="n">
        <x:v>0</x:v>
      </x:c>
      <x:c r="J26" s="10" t="n">
        <x:v>87165.49813517707</x:v>
      </x:c>
      <x:c r="K26" s="10" t="n">
        <x:v>8629384.315382529</x:v>
      </x:c>
      <x:c r="L26" s="10" t="n">
        <x:v>3414940.401743747</x:v>
      </x:c>
      <x:c r="M26" s="10" t="n">
        <x:v>425582.6086956522</x:v>
      </x:c>
      <x:c r="N26" s="21" t="b">
        <x:v>0</x:v>
      </x:c>
      <x:c r="O26" s="10" t="n">
        <x:f>(F26-G26)/(1+Method!$B$9)^(B26-1)/12</x:f>
        <x:v>0</x:v>
      </x:c>
      <x:c r="P26" s="10" t="n">
        <x:f>I26/(1+Method!$B$9)^(B26-1)/12</x:f>
        <x:v>0</x:v>
      </x:c>
      <x:c r="Q26" s="10" t="n">
        <x:f>M26/12</x:f>
        <x:v>35465.21739130435</x:v>
      </x:c>
      <x:c r="R26" s="22" t="n">
        <x:f>(C26-H26)*(1+D26)*(1-E26)-K26</x:f>
        <x:v>0</x:v>
      </x:c>
      <x:c r="S26" s="22" t="n">
        <x:f>(C26-H26)*(1+D26)*E26-J26</x:f>
        <x:v>0</x:v>
      </x:c>
      <x:c r="T26" s="22" t="n">
        <x:f>K26/(1+Method!$B$9)^B26-L26</x:f>
        <x:v>0</x:v>
      </x:c>
      <x:c r="U26" s="22" t="n">
        <x:f>H26/(1+Method!$B$9)^(B26-1)-M26</x:f>
        <x:v>0</x:v>
      </x:c>
      <x:c r="V26" s="22" t="n">
        <x:f>G26-IF(A26="Weak early flexible",IF(G25*(1+Method!$B$9)&gt;C26*Method!$B$13,G25*(1-Method!$B$14),G25*(1+Method!$B$9)),F26)</x:f>
        <x:v>0</x:v>
      </x:c>
      <x:c r="W26" s="22" t="n">
        <x:f>C26-K25</x:f>
        <x:v>0</x:v>
      </x:c>
    </x:row>
    <x:row r="27" ht="25" customHeight="1">
      <x:c r="A27" s="2" t="str">
        <x:v>Weak early</x:v>
      </x:c>
      <x:c r="B27" s="2" t="n">
        <x:v>20</x:v>
      </x:c>
      <x:c r="C27" s="10" t="n">
        <x:v>8629384.315382529</x:v>
      </x:c>
      <x:c r="D27" s="17" t="n">
        <x:v>0.08</x:v>
      </x:c>
      <x:c r="E27" s="17" t="n">
        <x:v>0.01</x:v>
      </x:c>
      <x:c r="F27" s="10" t="n">
        <x:v>1075426.0561919531</x:v>
      </x:c>
      <x:c r="G27" s="10" t="n">
        <x:v>1075426.0561919531</x:v>
      </x:c>
      <x:c r="H27" s="10" t="n">
        <x:v>1075426.0561919531</x:v>
      </x:c>
      <x:c r="I27" s="10" t="n">
        <x:v>0</x:v>
      </x:c>
      <x:c r="J27" s="10" t="n">
        <x:v>81582.74919925824</x:v>
      </x:c>
      <x:c r="K27" s="10" t="n">
        <x:v>8076692.170726565</x:v>
      </x:c>
      <x:c r="L27" s="10" t="n">
        <x:v>3044020.335549546</x:v>
      </x:c>
      <x:c r="M27" s="10" t="n">
        <x:v>425582.6086956522</x:v>
      </x:c>
      <x:c r="N27" s="21" t="b">
        <x:v>0</x:v>
      </x:c>
      <x:c r="O27" s="10" t="n">
        <x:f>(F27-G27)/(1+Method!$B$9)^(B27-1)/12</x:f>
        <x:v>0</x:v>
      </x:c>
      <x:c r="P27" s="10" t="n">
        <x:f>I27/(1+Method!$B$9)^(B27-1)/12</x:f>
        <x:v>0</x:v>
      </x:c>
      <x:c r="Q27" s="10" t="n">
        <x:f>M27/12</x:f>
        <x:v>35465.21739130435</x:v>
      </x:c>
      <x:c r="R27" s="22" t="n">
        <x:f>(C27-H27)*(1+D27)*(1-E27)-K27</x:f>
        <x:v>0</x:v>
      </x:c>
      <x:c r="S27" s="22" t="n">
        <x:f>(C27-H27)*(1+D27)*E27-J27</x:f>
        <x:v>0</x:v>
      </x:c>
      <x:c r="T27" s="22" t="n">
        <x:f>K27/(1+Method!$B$9)^B27-L27</x:f>
        <x:v>0</x:v>
      </x:c>
      <x:c r="U27" s="22" t="n">
        <x:f>H27/(1+Method!$B$9)^(B27-1)-M27</x:f>
        <x:v>0</x:v>
      </x:c>
      <x:c r="V27" s="22" t="n">
        <x:f>G27-IF(A27="Weak early flexible",IF(G26*(1+Method!$B$9)&gt;C27*Method!$B$13,G26*(1-Method!$B$14),G26*(1+Method!$B$9)),F27)</x:f>
        <x:v>0</x:v>
      </x:c>
      <x:c r="W27" s="22" t="n">
        <x:f>C27-K26</x:f>
        <x:v>0</x:v>
      </x:c>
    </x:row>
    <x:row r="28" ht="25" customHeight="1">
      <x:c r="A28" s="2" t="str">
        <x:v>Weak early</x:v>
      </x:c>
      <x:c r="B28" s="2" t="n">
        <x:v>21</x:v>
      </x:c>
      <x:c r="C28" s="10" t="n">
        <x:v>8076692.170726565</x:v>
      </x:c>
      <x:c r="D28" s="17" t="n">
        <x:v>0.08</x:v>
      </x:c>
      <x:c r="E28" s="17" t="n">
        <x:v>0.01</x:v>
      </x:c>
      <x:c r="F28" s="10" t="n">
        <x:v>1129197.3590015506</x:v>
      </x:c>
      <x:c r="G28" s="10" t="n">
        <x:v>1129197.3590015506</x:v>
      </x:c>
      <x:c r="H28" s="10" t="n">
        <x:v>1129197.3590015506</x:v>
      </x:c>
      <x:c r="I28" s="10" t="n">
        <x:v>0</x:v>
      </x:c>
      <x:c r="J28" s="10" t="n">
        <x:v>75032.94396663016</x:v>
      </x:c>
      <x:c r="K28" s="10" t="n">
        <x:v>7428261.452696386</x:v>
      </x:c>
      <x:c r="L28" s="10" t="n">
        <x:v>2666317.7310020793</x:v>
      </x:c>
      <x:c r="M28" s="10" t="n">
        <x:v>425582.6086956522</x:v>
      </x:c>
      <x:c r="N28" s="21" t="b">
        <x:v>0</x:v>
      </x:c>
      <x:c r="O28" s="10" t="n">
        <x:f>(F28-G28)/(1+Method!$B$9)^(B28-1)/12</x:f>
        <x:v>0</x:v>
      </x:c>
      <x:c r="P28" s="10" t="n">
        <x:f>I28/(1+Method!$B$9)^(B28-1)/12</x:f>
        <x:v>0</x:v>
      </x:c>
      <x:c r="Q28" s="10" t="n">
        <x:f>M28/12</x:f>
        <x:v>35465.21739130435</x:v>
      </x:c>
      <x:c r="R28" s="22" t="n">
        <x:f>(C28-H28)*(1+D28)*(1-E28)-K28</x:f>
        <x:v>0</x:v>
      </x:c>
      <x:c r="S28" s="22" t="n">
        <x:f>(C28-H28)*(1+D28)*E28-J28</x:f>
        <x:v>0</x:v>
      </x:c>
      <x:c r="T28" s="22" t="n">
        <x:f>K28/(1+Method!$B$9)^B28-L28</x:f>
        <x:v>0</x:v>
      </x:c>
      <x:c r="U28" s="22" t="n">
        <x:f>H28/(1+Method!$B$9)^(B28-1)-M28</x:f>
        <x:v>0</x:v>
      </x:c>
      <x:c r="V28" s="22" t="n">
        <x:f>G28-IF(A28="Weak early flexible",IF(G27*(1+Method!$B$9)&gt;C28*Method!$B$13,G27*(1-Method!$B$14),G27*(1+Method!$B$9)),F28)</x:f>
        <x:v>0</x:v>
      </x:c>
      <x:c r="W28" s="22" t="n">
        <x:f>C28-K27</x:f>
        <x:v>0</x:v>
      </x:c>
    </x:row>
    <x:row r="29" ht="25" customHeight="1">
      <x:c r="A29" s="2" t="str">
        <x:v>Weak early</x:v>
      </x:c>
      <x:c r="B29" s="2" t="n">
        <x:v>22</x:v>
      </x:c>
      <x:c r="C29" s="10" t="n">
        <x:v>7428261.452696386</x:v>
      </x:c>
      <x:c r="D29" s="17" t="n">
        <x:v>0.08</x:v>
      </x:c>
      <x:c r="E29" s="17" t="n">
        <x:v>0.01</x:v>
      </x:c>
      <x:c r="F29" s="10" t="n">
        <x:v>1185657.2269516282</x:v>
      </x:c>
      <x:c r="G29" s="10" t="n">
        <x:v>1185657.2269516282</x:v>
      </x:c>
      <x:c r="H29" s="10" t="n">
        <x:v>1185657.2269516282</x:v>
      </x:c>
      <x:c r="I29" s="10" t="n">
        <x:v>0</x:v>
      </x:c>
      <x:c r="J29" s="10" t="n">
        <x:v>67420.12563804339</x:v>
      </x:c>
      <x:c r="K29" s="10" t="n">
        <x:v>6674592.438166295</x:v>
      </x:c>
      <x:c r="L29" s="10" t="n">
        <x:v>2281708.5645428877</x:v>
      </x:c>
      <x:c r="M29" s="10" t="n">
        <x:v>425582.60869565216</x:v>
      </x:c>
      <x:c r="N29" s="21" t="b">
        <x:v>0</x:v>
      </x:c>
      <x:c r="O29" s="10" t="n">
        <x:f>(F29-G29)/(1+Method!$B$9)^(B29-1)/12</x:f>
        <x:v>0</x:v>
      </x:c>
      <x:c r="P29" s="10" t="n">
        <x:f>I29/(1+Method!$B$9)^(B29-1)/12</x:f>
        <x:v>0</x:v>
      </x:c>
      <x:c r="Q29" s="10" t="n">
        <x:f>M29/12</x:f>
        <x:v>35465.217391304344</x:v>
      </x:c>
      <x:c r="R29" s="22" t="n">
        <x:f>(C29-H29)*(1+D29)*(1-E29)-K29</x:f>
        <x:v>0</x:v>
      </x:c>
      <x:c r="S29" s="22" t="n">
        <x:f>(C29-H29)*(1+D29)*E29-J29</x:f>
        <x:v>0</x:v>
      </x:c>
      <x:c r="T29" s="22" t="n">
        <x:f>K29/(1+Method!$B$9)^B29-L29</x:f>
        <x:v>0</x:v>
      </x:c>
      <x:c r="U29" s="22" t="n">
        <x:f>H29/(1+Method!$B$9)^(B29-1)-M29</x:f>
        <x:v>0</x:v>
      </x:c>
      <x:c r="V29" s="22" t="n">
        <x:f>G29-IF(A29="Weak early flexible",IF(G28*(1+Method!$B$9)&gt;C29*Method!$B$13,G28*(1-Method!$B$14),G28*(1+Method!$B$9)),F29)</x:f>
        <x:v>0</x:v>
      </x:c>
      <x:c r="W29" s="22" t="n">
        <x:f>C29-K28</x:f>
        <x:v>0</x:v>
      </x:c>
    </x:row>
    <x:row r="30" ht="25" customHeight="1">
      <x:c r="A30" s="2" t="str">
        <x:v>Weak early</x:v>
      </x:c>
      <x:c r="B30" s="2" t="n">
        <x:v>23</x:v>
      </x:c>
      <x:c r="C30" s="10" t="n">
        <x:v>6674592.438166295</x:v>
      </x:c>
      <x:c r="D30" s="17" t="n">
        <x:v>0.08</x:v>
      </x:c>
      <x:c r="E30" s="17" t="n">
        <x:v>0.01</x:v>
      </x:c>
      <x:c r="F30" s="10" t="n">
        <x:v>1244940.0882992097</x:v>
      </x:c>
      <x:c r="G30" s="10" t="n">
        <x:v>1244940.0882992097</x:v>
      </x:c>
      <x:c r="H30" s="10" t="n">
        <x:v>1244940.0882992097</x:v>
      </x:c>
      <x:c r="I30" s="10" t="n">
        <x:v>0</x:v>
      </x:c>
      <x:c r="J30" s="10" t="n">
        <x:v>58640.24537856452</x:v>
      </x:c>
      <x:c r="K30" s="10" t="n">
        <x:v>5805384.292477888</x:v>
      </x:c>
      <x:c r="L30" s="10" t="n">
        <x:v>1890066.5447541564</x:v>
      </x:c>
      <x:c r="M30" s="10" t="n">
        <x:v>425582.60869565216</x:v>
      </x:c>
      <x:c r="N30" s="21" t="b">
        <x:v>0</x:v>
      </x:c>
      <x:c r="O30" s="10" t="n">
        <x:f>(F30-G30)/(1+Method!$B$9)^(B30-1)/12</x:f>
        <x:v>0</x:v>
      </x:c>
      <x:c r="P30" s="10" t="n">
        <x:f>I30/(1+Method!$B$9)^(B30-1)/12</x:f>
        <x:v>0</x:v>
      </x:c>
      <x:c r="Q30" s="10" t="n">
        <x:f>M30/12</x:f>
        <x:v>35465.217391304344</x:v>
      </x:c>
      <x:c r="R30" s="22" t="n">
        <x:f>(C30-H30)*(1+D30)*(1-E30)-K30</x:f>
        <x:v>0</x:v>
      </x:c>
      <x:c r="S30" s="22" t="n">
        <x:f>(C30-H30)*(1+D30)*E30-J30</x:f>
        <x:v>0</x:v>
      </x:c>
      <x:c r="T30" s="22" t="n">
        <x:f>K30/(1+Method!$B$9)^B30-L30</x:f>
        <x:v>0</x:v>
      </x:c>
      <x:c r="U30" s="22" t="n">
        <x:f>H30/(1+Method!$B$9)^(B30-1)-M30</x:f>
        <x:v>0</x:v>
      </x:c>
      <x:c r="V30" s="22" t="n">
        <x:f>G30-IF(A30="Weak early flexible",IF(G29*(1+Method!$B$9)&gt;C30*Method!$B$13,G29*(1-Method!$B$14),G29*(1+Method!$B$9)),F30)</x:f>
        <x:v>0</x:v>
      </x:c>
      <x:c r="W30" s="22" t="n">
        <x:f>C30-K29</x:f>
        <x:v>0</x:v>
      </x:c>
    </x:row>
    <x:row r="31" ht="25" customHeight="1">
      <x:c r="A31" s="2" t="str">
        <x:v>Weak early</x:v>
      </x:c>
      <x:c r="B31" s="2" t="n">
        <x:v>24</x:v>
      </x:c>
      <x:c r="C31" s="10" t="n">
        <x:v>5805384.292477888</x:v>
      </x:c>
      <x:c r="D31" s="17" t="n">
        <x:v>0.08</x:v>
      </x:c>
      <x:c r="E31" s="17" t="n">
        <x:v>0.01</x:v>
      </x:c>
      <x:c r="F31" s="10" t="n">
        <x:v>1307187.0927141702</x:v>
      </x:c>
      <x:c r="G31" s="10" t="n">
        <x:v>1307187.0927141702</x:v>
      </x:c>
      <x:c r="H31" s="10" t="n">
        <x:v>1307187.0927141702</x:v>
      </x:c>
      <x:c r="I31" s="10" t="n">
        <x:v>0</x:v>
      </x:c>
      <x:c r="J31" s="10" t="n">
        <x:v>48580.52975744816</x:v>
      </x:c>
      <x:c r="K31" s="10" t="n">
        <x:v>4809472.445987367</x:v>
      </x:c>
      <x:c r="L31" s="10" t="n">
        <x:v>1491263.070889288</x:v>
      </x:c>
      <x:c r="M31" s="10" t="n">
        <x:v>425582.60869565216</x:v>
      </x:c>
      <x:c r="N31" s="21" t="b">
        <x:v>0</x:v>
      </x:c>
      <x:c r="O31" s="10" t="n">
        <x:f>(F31-G31)/(1+Method!$B$9)^(B31-1)/12</x:f>
        <x:v>0</x:v>
      </x:c>
      <x:c r="P31" s="10" t="n">
        <x:f>I31/(1+Method!$B$9)^(B31-1)/12</x:f>
        <x:v>0</x:v>
      </x:c>
      <x:c r="Q31" s="10" t="n">
        <x:f>M31/12</x:f>
        <x:v>35465.217391304344</x:v>
      </x:c>
      <x:c r="R31" s="22" t="n">
        <x:f>(C31-H31)*(1+D31)*(1-E31)-K31</x:f>
        <x:v>0</x:v>
      </x:c>
      <x:c r="S31" s="22" t="n">
        <x:f>(C31-H31)*(1+D31)*E31-J31</x:f>
        <x:v>0</x:v>
      </x:c>
      <x:c r="T31" s="22" t="n">
        <x:f>K31/(1+Method!$B$9)^B31-L31</x:f>
        <x:v>0</x:v>
      </x:c>
      <x:c r="U31" s="22" t="n">
        <x:f>H31/(1+Method!$B$9)^(B31-1)-M31</x:f>
        <x:v>0</x:v>
      </x:c>
      <x:c r="V31" s="22" t="n">
        <x:f>G31-IF(A31="Weak early flexible",IF(G30*(1+Method!$B$9)&gt;C31*Method!$B$13,G30*(1-Method!$B$14),G30*(1+Method!$B$9)),F31)</x:f>
        <x:v>0</x:v>
      </x:c>
      <x:c r="W31" s="22" t="n">
        <x:f>C31-K30</x:f>
        <x:v>0</x:v>
      </x:c>
    </x:row>
    <x:row r="32" ht="25" customHeight="1">
      <x:c r="A32" s="2" t="str">
        <x:v>Weak early</x:v>
      </x:c>
      <x:c r="B32" s="2" t="n">
        <x:v>25</x:v>
      </x:c>
      <x:c r="C32" s="10" t="n">
        <x:v>4809472.445987367</x:v>
      </x:c>
      <x:c r="D32" s="17" t="n">
        <x:v>0.08</x:v>
      </x:c>
      <x:c r="E32" s="17" t="n">
        <x:v>0.01</x:v>
      </x:c>
      <x:c r="F32" s="10" t="n">
        <x:v>1372546.4473498787</x:v>
      </x:c>
      <x:c r="G32" s="10" t="n">
        <x:v>1372546.4473498787</x:v>
      </x:c>
      <x:c r="H32" s="10" t="n">
        <x:v>1372546.4473498787</x:v>
      </x:c>
      <x:c r="I32" s="10" t="n">
        <x:v>0</x:v>
      </x:c>
      <x:c r="J32" s="10" t="n">
        <x:v>37118.800785284875</x:v>
      </x:c>
      <x:c r="K32" s="10" t="n">
        <x:v>3674761.2777432026</x:v>
      </x:c>
      <x:c r="L32" s="10" t="n">
        <x:v>1085167.1906451767</x:v>
      </x:c>
      <x:c r="M32" s="10" t="n">
        <x:v>425582.6086956522</x:v>
      </x:c>
      <x:c r="N32" s="21" t="b">
        <x:v>0</x:v>
      </x:c>
      <x:c r="O32" s="10" t="n">
        <x:f>(F32-G32)/(1+Method!$B$9)^(B32-1)/12</x:f>
        <x:v>0</x:v>
      </x:c>
      <x:c r="P32" s="10" t="n">
        <x:f>I32/(1+Method!$B$9)^(B32-1)/12</x:f>
        <x:v>0</x:v>
      </x:c>
      <x:c r="Q32" s="10" t="n">
        <x:f>M32/12</x:f>
        <x:v>35465.21739130435</x:v>
      </x:c>
      <x:c r="R32" s="22" t="n">
        <x:f>(C32-H32)*(1+D32)*(1-E32)-K32</x:f>
        <x:v>0</x:v>
      </x:c>
      <x:c r="S32" s="22" t="n">
        <x:f>(C32-H32)*(1+D32)*E32-J32</x:f>
        <x:v>0</x:v>
      </x:c>
      <x:c r="T32" s="22" t="n">
        <x:f>K32/(1+Method!$B$9)^B32-L32</x:f>
        <x:v>0</x:v>
      </x:c>
      <x:c r="U32" s="22" t="n">
        <x:f>H32/(1+Method!$B$9)^(B32-1)-M32</x:f>
        <x:v>0</x:v>
      </x:c>
      <x:c r="V32" s="22" t="n">
        <x:f>G32-IF(A32="Weak early flexible",IF(G31*(1+Method!$B$9)&gt;C32*Method!$B$13,G31*(1-Method!$B$14),G31*(1+Method!$B$9)),F32)</x:f>
        <x:v>0</x:v>
      </x:c>
      <x:c r="W32" s="22" t="n">
        <x:f>C32-K31</x:f>
        <x:v>0</x:v>
      </x:c>
    </x:row>
    <x:row r="33" ht="25" customHeight="1">
      <x:c r="A33" s="2" t="str">
        <x:v>Weak early</x:v>
      </x:c>
      <x:c r="B33" s="2" t="n">
        <x:v>26</x:v>
      </x:c>
      <x:c r="C33" s="10" t="n">
        <x:v>3674761.2777432026</x:v>
      </x:c>
      <x:c r="D33" s="17" t="n">
        <x:v>0.08</x:v>
      </x:c>
      <x:c r="E33" s="17" t="n">
        <x:v>0.01</x:v>
      </x:c>
      <x:c r="F33" s="10" t="n">
        <x:v>1441173.769717373</x:v>
      </x:c>
      <x:c r="G33" s="10" t="n">
        <x:v>1441173.769717373</x:v>
      </x:c>
      <x:c r="H33" s="10" t="n">
        <x:v>1441173.769717373</x:v>
      </x:c>
      <x:c r="I33" s="10" t="n">
        <x:v>0</x:v>
      </x:c>
      <x:c r="J33" s="10" t="n">
        <x:v>24122.745086678962</x:v>
      </x:c>
      <x:c r="K33" s="10" t="n">
        <x:v>2388151.7635812173</x:v>
      </x:c>
      <x:c r="L33" s="10" t="n">
        <x:v>671645.5571623158</x:v>
      </x:c>
      <x:c r="M33" s="10" t="n">
        <x:v>425582.6086956522</x:v>
      </x:c>
      <x:c r="N33" s="21" t="b">
        <x:v>0</x:v>
      </x:c>
      <x:c r="O33" s="10" t="n">
        <x:f>(F33-G33)/(1+Method!$B$9)^(B33-1)/12</x:f>
        <x:v>0</x:v>
      </x:c>
      <x:c r="P33" s="10" t="n">
        <x:f>I33/(1+Method!$B$9)^(B33-1)/12</x:f>
        <x:v>0</x:v>
      </x:c>
      <x:c r="Q33" s="10" t="n">
        <x:f>M33/12</x:f>
        <x:v>35465.21739130435</x:v>
      </x:c>
      <x:c r="R33" s="22" t="n">
        <x:f>(C33-H33)*(1+D33)*(1-E33)-K33</x:f>
        <x:v>0</x:v>
      </x:c>
      <x:c r="S33" s="22" t="n">
        <x:f>(C33-H33)*(1+D33)*E33-J33</x:f>
        <x:v>0</x:v>
      </x:c>
      <x:c r="T33" s="22" t="n">
        <x:f>K33/(1+Method!$B$9)^B33-L33</x:f>
        <x:v>0</x:v>
      </x:c>
      <x:c r="U33" s="22" t="n">
        <x:f>H33/(1+Method!$B$9)^(B33-1)-M33</x:f>
        <x:v>0</x:v>
      </x:c>
      <x:c r="V33" s="22" t="n">
        <x:f>G33-IF(A33="Weak early flexible",IF(G32*(1+Method!$B$9)&gt;C33*Method!$B$13,G32*(1-Method!$B$14),G32*(1+Method!$B$9)),F33)</x:f>
        <x:v>0</x:v>
      </x:c>
      <x:c r="W33" s="22" t="n">
        <x:f>C33-K32</x:f>
        <x:v>0</x:v>
      </x:c>
    </x:row>
    <x:row r="34" ht="25" customHeight="1">
      <x:c r="A34" s="2" t="str">
        <x:v>Weak early</x:v>
      </x:c>
      <x:c r="B34" s="2" t="n">
        <x:v>27</x:v>
      </x:c>
      <x:c r="C34" s="10" t="n">
        <x:v>2388151.7635812173</x:v>
      </x:c>
      <x:c r="D34" s="17" t="n">
        <x:v>0.08</x:v>
      </x:c>
      <x:c r="E34" s="17" t="n">
        <x:v>0.01</x:v>
      </x:c>
      <x:c r="F34" s="10" t="n">
        <x:v>1513232.4582032415</x:v>
      </x:c>
      <x:c r="G34" s="10" t="n">
        <x:v>1513232.4582032415</x:v>
      </x:c>
      <x:c r="H34" s="10" t="n">
        <x:v>1513232.4582032415</x:v>
      </x:c>
      <x:c r="I34" s="10" t="n">
        <x:v>0</x:v>
      </x:c>
      <x:c r="J34" s="10" t="n">
        <x:v>9449.128498082138</x:v>
      </x:c>
      <x:c r="K34" s="10" t="n">
        <x:v>935463.7213101317</x:v>
      </x:c>
      <x:c r="L34" s="10" t="n">
        <x:v>250562.38523862543</x:v>
      </x:c>
      <x:c r="M34" s="10" t="n">
        <x:v>425582.60869565216</x:v>
      </x:c>
      <x:c r="N34" s="21" t="b">
        <x:v>0</x:v>
      </x:c>
      <x:c r="O34" s="10" t="n">
        <x:f>(F34-G34)/(1+Method!$B$9)^(B34-1)/12</x:f>
        <x:v>0</x:v>
      </x:c>
      <x:c r="P34" s="10" t="n">
        <x:f>I34/(1+Method!$B$9)^(B34-1)/12</x:f>
        <x:v>0</x:v>
      </x:c>
      <x:c r="Q34" s="10" t="n">
        <x:f>M34/12</x:f>
        <x:v>35465.217391304344</x:v>
      </x:c>
      <x:c r="R34" s="22" t="n">
        <x:f>(C34-H34)*(1+D34)*(1-E34)-K34</x:f>
        <x:v>0</x:v>
      </x:c>
      <x:c r="S34" s="22" t="n">
        <x:f>(C34-H34)*(1+D34)*E34-J34</x:f>
        <x:v>0</x:v>
      </x:c>
      <x:c r="T34" s="22" t="n">
        <x:f>K34/(1+Method!$B$9)^B34-L34</x:f>
        <x:v>0</x:v>
      </x:c>
      <x:c r="U34" s="22" t="n">
        <x:f>H34/(1+Method!$B$9)^(B34-1)-M34</x:f>
        <x:v>0</x:v>
      </x:c>
      <x:c r="V34" s="22" t="n">
        <x:f>G34-IF(A34="Weak early flexible",IF(G33*(1+Method!$B$9)&gt;C34*Method!$B$13,G33*(1-Method!$B$14),G33*(1+Method!$B$9)),F34)</x:f>
        <x:v>0</x:v>
      </x:c>
      <x:c r="W34" s="22" t="n">
        <x:f>C34-K33</x:f>
        <x:v>0</x:v>
      </x:c>
    </x:row>
    <x:row r="35" ht="25" customHeight="1">
      <x:c r="A35" s="2" t="str">
        <x:v>Weak early</x:v>
      </x:c>
      <x:c r="B35" s="2" t="n">
        <x:v>28</x:v>
      </x:c>
      <x:c r="C35" s="10" t="n">
        <x:v>935463.7213101317</x:v>
      </x:c>
      <x:c r="D35" s="17" t="n">
        <x:v>0.08</x:v>
      </x:c>
      <x:c r="E35" s="17" t="n">
        <x:v>0.01</x:v>
      </x:c>
      <x:c r="F35" s="10" t="n">
        <x:v>1588894.0811134037</x:v>
      </x:c>
      <x:c r="G35" s="10" t="n">
        <x:v>1588894.0811134037</x:v>
      </x:c>
      <x:c r="H35" s="10" t="n">
        <x:v>935463.7213101317</x:v>
      </x:c>
      <x:c r="I35" s="10" t="n">
        <x:v>653430.359803272</x:v>
      </x:c>
      <x:c r="J35" s="10" t="n">
        <x:v>0</x:v>
      </x:c>
      <x:c r="K35" s="10" t="n">
        <x:v>0</x:v>
      </x:c>
      <x:c r="L35" s="10" t="n">
        <x:v>0</x:v>
      </x:c>
      <x:c r="M35" s="10" t="n">
        <x:v>250562.38523862543</x:v>
      </x:c>
      <x:c r="N35" s="21" t="b">
        <x:v>0</x:v>
      </x:c>
      <x:c r="O35" s="10" t="n">
        <x:f>(F35-G35)/(1+Method!$B$9)^(B35-1)/12</x:f>
        <x:v>0</x:v>
      </x:c>
      <x:c r="P35" s="10" t="n">
        <x:f>I35/(1+Method!$B$9)^(B35-1)/12</x:f>
        <x:v>14585.018621418896</x:v>
      </x:c>
      <x:c r="Q35" s="10" t="n">
        <x:f>M35/12</x:f>
        <x:v>20880.198769885454</x:v>
      </x:c>
      <x:c r="R35" s="22" t="n">
        <x:f>(C35-H35)*(1+D35)*(1-E35)-K35</x:f>
        <x:v>0</x:v>
      </x:c>
      <x:c r="S35" s="22" t="n">
        <x:f>(C35-H35)*(1+D35)*E35-J35</x:f>
        <x:v>0</x:v>
      </x:c>
      <x:c r="T35" s="22" t="n">
        <x:f>K35/(1+Method!$B$9)^B35-L35</x:f>
        <x:v>0</x:v>
      </x:c>
      <x:c r="U35" s="22" t="n">
        <x:f>H35/(1+Method!$B$9)^(B35-1)-M35</x:f>
        <x:v>0</x:v>
      </x:c>
      <x:c r="V35" s="22" t="n">
        <x:f>G35-IF(A35="Weak early flexible",IF(G34*(1+Method!$B$9)&gt;C35*Method!$B$13,G34*(1-Method!$B$14),G34*(1+Method!$B$9)),F35)</x:f>
        <x:v>0</x:v>
      </x:c>
      <x:c r="W35" s="22" t="n">
        <x:f>C35-K34</x:f>
        <x:v>0</x:v>
      </x:c>
    </x:row>
    <x:row r="36" ht="25" customHeight="1">
      <x:c r="A36" s="2" t="str">
        <x:v>Weak early</x:v>
      </x:c>
      <x:c r="B36" s="2" t="n">
        <x:v>29</x:v>
      </x:c>
      <x:c r="C36" s="10" t="n">
        <x:v>0</x:v>
      </x:c>
      <x:c r="D36" s="17" t="n">
        <x:v>0.08</x:v>
      </x:c>
      <x:c r="E36" s="17" t="n">
        <x:v>0.01</x:v>
      </x:c>
      <x:c r="F36" s="10" t="n">
        <x:v>1668338.785169074</x:v>
      </x:c>
      <x:c r="G36" s="10" t="n">
        <x:v>1668338.785169074</x:v>
      </x:c>
      <x:c r="H36" s="10" t="n">
        <x:v>0</x:v>
      </x:c>
      <x:c r="I36" s="10" t="n">
        <x:v>1668338.785169074</x:v>
      </x:c>
      <x:c r="J36" s="10" t="n">
        <x:v>0</x:v>
      </x:c>
      <x:c r="K36" s="10" t="n">
        <x:v>0</x:v>
      </x:c>
      <x:c r="L36" s="10" t="n">
        <x:v>0</x:v>
      </x:c>
      <x:c r="M36" s="10" t="n">
        <x:v>0</x:v>
      </x:c>
      <x:c r="N36" s="21" t="b">
        <x:v>0</x:v>
      </x:c>
      <x:c r="O36" s="10" t="n">
        <x:f>(F36-G36)/(1+Method!$B$9)^(B36-1)/12</x:f>
        <x:v>0</x:v>
      </x:c>
      <x:c r="P36" s="10" t="n">
        <x:f>I36/(1+Method!$B$9)^(B36-1)/12</x:f>
        <x:v>35465.21739130435</x:v>
      </x:c>
      <x:c r="Q36" s="10" t="n">
        <x:f>M36/12</x:f>
        <x:v>0</x:v>
      </x:c>
      <x:c r="R36" s="22" t="n">
        <x:f>(C36-H36)*(1+D36)*(1-E36)-K36</x:f>
        <x:v>0</x:v>
      </x:c>
      <x:c r="S36" s="22" t="n">
        <x:f>(C36-H36)*(1+D36)*E36-J36</x:f>
        <x:v>0</x:v>
      </x:c>
      <x:c r="T36" s="22" t="n">
        <x:f>K36/(1+Method!$B$9)^B36-L36</x:f>
        <x:v>0</x:v>
      </x:c>
      <x:c r="U36" s="22" t="n">
        <x:f>H36/(1+Method!$B$9)^(B36-1)-M36</x:f>
        <x:v>0</x:v>
      </x:c>
      <x:c r="V36" s="22" t="n">
        <x:f>G36-IF(A36="Weak early flexible",IF(G35*(1+Method!$B$9)&gt;C36*Method!$B$13,G35*(1-Method!$B$14),G35*(1+Method!$B$9)),F36)</x:f>
        <x:v>0</x:v>
      </x:c>
      <x:c r="W36" s="22" t="n">
        <x:f>C36-K35</x:f>
        <x:v>0</x:v>
      </x:c>
    </x:row>
    <x:row r="37" ht="25" customHeight="1">
      <x:c r="A37" s="2" t="str">
        <x:v>Weak early</x:v>
      </x:c>
      <x:c r="B37" s="2" t="n">
        <x:v>30</x:v>
      </x:c>
      <x:c r="C37" s="10" t="n">
        <x:v>0</x:v>
      </x:c>
      <x:c r="D37" s="17" t="n">
        <x:v>0.08</x:v>
      </x:c>
      <x:c r="E37" s="17" t="n">
        <x:v>0.01</x:v>
      </x:c>
      <x:c r="F37" s="10" t="n">
        <x:v>1751755.724427528</x:v>
      </x:c>
      <x:c r="G37" s="10" t="n">
        <x:v>1751755.724427528</x:v>
      </x:c>
      <x:c r="H37" s="10" t="n">
        <x:v>0</x:v>
      </x:c>
      <x:c r="I37" s="10" t="n">
        <x:v>1751755.724427528</x:v>
      </x:c>
      <x:c r="J37" s="10" t="n">
        <x:v>0</x:v>
      </x:c>
      <x:c r="K37" s="10" t="n">
        <x:v>0</x:v>
      </x:c>
      <x:c r="L37" s="10" t="n">
        <x:v>0</x:v>
      </x:c>
      <x:c r="M37" s="10" t="n">
        <x:v>0</x:v>
      </x:c>
      <x:c r="N37" s="21" t="b">
        <x:v>0</x:v>
      </x:c>
      <x:c r="O37" s="10" t="n">
        <x:f>(F37-G37)/(1+Method!$B$9)^(B37-1)/12</x:f>
        <x:v>0</x:v>
      </x:c>
      <x:c r="P37" s="10" t="n">
        <x:f>I37/(1+Method!$B$9)^(B37-1)/12</x:f>
        <x:v>35465.21739130435</x:v>
      </x:c>
      <x:c r="Q37" s="10" t="n">
        <x:f>M37/12</x:f>
        <x:v>0</x:v>
      </x:c>
      <x:c r="R37" s="22" t="n">
        <x:f>(C37-H37)*(1+D37)*(1-E37)-K37</x:f>
        <x:v>0</x:v>
      </x:c>
      <x:c r="S37" s="22" t="n">
        <x:f>(C37-H37)*(1+D37)*E37-J37</x:f>
        <x:v>0</x:v>
      </x:c>
      <x:c r="T37" s="22" t="n">
        <x:f>K37/(1+Method!$B$9)^B37-L37</x:f>
        <x:v>0</x:v>
      </x:c>
      <x:c r="U37" s="22" t="n">
        <x:f>H37/(1+Method!$B$9)^(B37-1)-M37</x:f>
        <x:v>0</x:v>
      </x:c>
      <x:c r="V37" s="22" t="n">
        <x:f>G37-IF(A37="Weak early flexible",IF(G36*(1+Method!$B$9)&gt;C37*Method!$B$13,G36*(1-Method!$B$14),G36*(1+Method!$B$9)),F37)</x:f>
        <x:v>0</x:v>
      </x:c>
      <x:c r="W37" s="22" t="n">
        <x:f>C37-K36</x:f>
        <x:v>0</x:v>
      </x:c>
    </x:row>
    <x:row r="38" ht="25" customHeight="1">
      <x:c r="A38" s="2" t="str">
        <x:v>Weak late</x:v>
      </x:c>
      <x:c r="B38" s="2" t="n">
        <x:v>1</x:v>
      </x:c>
      <x:c r="C38" s="10" t="n">
        <x:v>12000000</x:v>
      </x:c>
      <x:c r="D38" s="17" t="n">
        <x:v>0.08</x:v>
      </x:c>
      <x:c r="E38" s="17" t="n">
        <x:v>0.01</x:v>
      </x:c>
      <x:c r="F38" s="10" t="n">
        <x:v>425582.6086956522</x:v>
      </x:c>
      <x:c r="G38" s="10" t="n">
        <x:v>425582.6086956522</x:v>
      </x:c>
      <x:c r="H38" s="10" t="n">
        <x:v>425582.6086956522</x:v>
      </x:c>
      <x:c r="I38" s="10" t="n">
        <x:v>0</x:v>
      </x:c>
      <x:c r="J38" s="10" t="n">
        <x:v>125003.70782608697</x:v>
      </x:c>
      <x:c r="K38" s="10" t="n">
        <x:v>12375367.07478261</x:v>
      </x:c>
      <x:c r="L38" s="10" t="n">
        <x:v>11786063.880745342</x:v>
      </x:c>
      <x:c r="M38" s="10" t="n">
        <x:v>425582.6086956522</x:v>
      </x:c>
      <x:c r="N38" s="21" t="b">
        <x:v>0</x:v>
      </x:c>
      <x:c r="O38" s="10" t="n">
        <x:f>(F38-G38)/(1+Method!$B$9)^(B38-1)/12</x:f>
        <x:v>0</x:v>
      </x:c>
      <x:c r="P38" s="10" t="n">
        <x:f>I38/(1+Method!$B$9)^(B38-1)/12</x:f>
        <x:v>0</x:v>
      </x:c>
      <x:c r="Q38" s="10" t="n">
        <x:f>M38/12</x:f>
        <x:v>35465.21739130435</x:v>
      </x:c>
      <x:c r="R38" s="22" t="n">
        <x:f>(C38-H38)*(1+D38)*(1-E38)-K38</x:f>
        <x:v>0</x:v>
      </x:c>
      <x:c r="S38" s="22" t="n">
        <x:f>(C38-H38)*(1+D38)*E38-J38</x:f>
        <x:v>0</x:v>
      </x:c>
      <x:c r="T38" s="22" t="n">
        <x:f>K38/(1+Method!$B$9)^B38-L38</x:f>
        <x:v>0</x:v>
      </x:c>
      <x:c r="U38" s="22" t="n">
        <x:f>H38/(1+Method!$B$9)^(B38-1)-M38</x:f>
        <x:v>0</x:v>
      </x:c>
      <x:c r="V38" s="22" t="n">
        <x:f>G38-Method!$B$8</x:f>
        <x:v>0</x:v>
      </x:c>
      <x:c r="W38" s="22" t="n">
        <x:f>C38-Method!$B$7</x:f>
        <x:v>0</x:v>
      </x:c>
    </x:row>
    <x:row r="39" ht="25" customHeight="1">
      <x:c r="A39" s="2" t="str">
        <x:v>Weak late</x:v>
      </x:c>
      <x:c r="B39" s="2" t="n">
        <x:v>2</x:v>
      </x:c>
      <x:c r="C39" s="10" t="n">
        <x:v>12375367.07478261</x:v>
      </x:c>
      <x:c r="D39" s="17" t="n">
        <x:v>0.08</x:v>
      </x:c>
      <x:c r="E39" s="17" t="n">
        <x:v>0.01</x:v>
      </x:c>
      <x:c r="F39" s="10" t="n">
        <x:v>446861.7391304349</x:v>
      </x:c>
      <x:c r="G39" s="10" t="n">
        <x:v>446861.7391304349</x:v>
      </x:c>
      <x:c r="H39" s="10" t="n">
        <x:v>446861.7391304349</x:v>
      </x:c>
      <x:c r="I39" s="10" t="n">
        <x:v>0</x:v>
      </x:c>
      <x:c r="J39" s="10" t="n">
        <x:v>128827.85762504349</x:v>
      </x:c>
      <x:c r="K39" s="10" t="n">
        <x:v>12753957.904879306</x:v>
      </x:c>
      <x:c r="L39" s="10" t="n">
        <x:v>11568215.786738599</x:v>
      </x:c>
      <x:c r="M39" s="10" t="n">
        <x:v>425582.6086956522</x:v>
      </x:c>
      <x:c r="N39" s="21" t="b">
        <x:v>0</x:v>
      </x:c>
      <x:c r="O39" s="10" t="n">
        <x:f>(F39-G39)/(1+Method!$B$9)^(B39-1)/12</x:f>
        <x:v>0</x:v>
      </x:c>
      <x:c r="P39" s="10" t="n">
        <x:f>I39/(1+Method!$B$9)^(B39-1)/12</x:f>
        <x:v>0</x:v>
      </x:c>
      <x:c r="Q39" s="10" t="n">
        <x:f>M39/12</x:f>
        <x:v>35465.21739130435</x:v>
      </x:c>
      <x:c r="R39" s="22" t="n">
        <x:f>(C39-H39)*(1+D39)*(1-E39)-K39</x:f>
        <x:v>0</x:v>
      </x:c>
      <x:c r="S39" s="22" t="n">
        <x:f>(C39-H39)*(1+D39)*E39-J39</x:f>
        <x:v>0</x:v>
      </x:c>
      <x:c r="T39" s="22" t="n">
        <x:f>K39/(1+Method!$B$9)^B39-L39</x:f>
        <x:v>0</x:v>
      </x:c>
      <x:c r="U39" s="22" t="n">
        <x:f>H39/(1+Method!$B$9)^(B39-1)-M39</x:f>
        <x:v>0</x:v>
      </x:c>
      <x:c r="V39" s="22" t="n">
        <x:f>G39-IF(A39="Weak early flexible",IF(G38*(1+Method!$B$9)&gt;C39*Method!$B$13,G38*(1-Method!$B$14),G38*(1+Method!$B$9)),F39)</x:f>
        <x:v>0</x:v>
      </x:c>
      <x:c r="W39" s="22" t="n">
        <x:f>C39-K38</x:f>
        <x:v>0</x:v>
      </x:c>
    </x:row>
    <x:row r="40" ht="25" customHeight="1">
      <x:c r="A40" s="2" t="str">
        <x:v>Weak late</x:v>
      </x:c>
      <x:c r="B40" s="2" t="n">
        <x:v>3</x:v>
      </x:c>
      <x:c r="C40" s="10" t="n">
        <x:v>12753957.904879306</x:v>
      </x:c>
      <x:c r="D40" s="17" t="n">
        <x:v>0.08</x:v>
      </x:c>
      <x:c r="E40" s="17" t="n">
        <x:v>0.01</x:v>
      </x:c>
      <x:c r="F40" s="10" t="n">
        <x:v>469204.8260869566</x:v>
      </x:c>
      <x:c r="G40" s="10" t="n">
        <x:v>469204.8260869566</x:v>
      </x:c>
      <x:c r="H40" s="10" t="n">
        <x:v>469204.8260869566</x:v>
      </x:c>
      <x:c r="I40" s="10" t="n">
        <x:v>0</x:v>
      </x:c>
      <x:c r="J40" s="10" t="n">
        <x:v>132675.33325095737</x:v>
      </x:c>
      <x:c r="K40" s="10" t="n">
        <x:v>13134857.99184478</x:v>
      </x:c>
      <x:c r="L40" s="10" t="n">
        <x:v>11346384.18472716</x:v>
      </x:c>
      <x:c r="M40" s="10" t="n">
        <x:v>425582.6086956522</x:v>
      </x:c>
      <x:c r="N40" s="21" t="b">
        <x:v>0</x:v>
      </x:c>
      <x:c r="O40" s="10" t="n">
        <x:f>(F40-G40)/(1+Method!$B$9)^(B40-1)/12</x:f>
        <x:v>0</x:v>
      </x:c>
      <x:c r="P40" s="10" t="n">
        <x:f>I40/(1+Method!$B$9)^(B40-1)/12</x:f>
        <x:v>0</x:v>
      </x:c>
      <x:c r="Q40" s="10" t="n">
        <x:f>M40/12</x:f>
        <x:v>35465.21739130435</x:v>
      </x:c>
      <x:c r="R40" s="22" t="n">
        <x:f>(C40-H40)*(1+D40)*(1-E40)-K40</x:f>
        <x:v>0</x:v>
      </x:c>
      <x:c r="S40" s="22" t="n">
        <x:f>(C40-H40)*(1+D40)*E40-J40</x:f>
        <x:v>0</x:v>
      </x:c>
      <x:c r="T40" s="22" t="n">
        <x:f>K40/(1+Method!$B$9)^B40-L40</x:f>
        <x:v>0</x:v>
      </x:c>
      <x:c r="U40" s="22" t="n">
        <x:f>H40/(1+Method!$B$9)^(B40-1)-M40</x:f>
        <x:v>0</x:v>
      </x:c>
      <x:c r="V40" s="22" t="n">
        <x:f>G40-IF(A40="Weak early flexible",IF(G39*(1+Method!$B$9)&gt;C40*Method!$B$13,G39*(1-Method!$B$14),G39*(1+Method!$B$9)),F40)</x:f>
        <x:v>0</x:v>
      </x:c>
      <x:c r="W40" s="22" t="n">
        <x:f>C40-K39</x:f>
        <x:v>0</x:v>
      </x:c>
    </x:row>
    <x:row r="41" ht="25" customHeight="1">
      <x:c r="A41" s="2" t="str">
        <x:v>Weak late</x:v>
      </x:c>
      <x:c r="B41" s="2" t="n">
        <x:v>4</x:v>
      </x:c>
      <x:c r="C41" s="10" t="n">
        <x:v>13134857.99184478</x:v>
      </x:c>
      <x:c r="D41" s="17" t="n">
        <x:v>0.08</x:v>
      </x:c>
      <x:c r="E41" s="17" t="n">
        <x:v>0.01</x:v>
      </x:c>
      <x:c r="F41" s="10" t="n">
        <x:v>492665.0673913045</x:v>
      </x:c>
      <x:c r="G41" s="10" t="n">
        <x:v>492665.0673913045</x:v>
      </x:c>
      <x:c r="H41" s="10" t="n">
        <x:v>492665.0673913045</x:v>
      </x:c>
      <x:c r="I41" s="10" t="n">
        <x:v>0</x:v>
      </x:c>
      <x:c r="J41" s="10" t="n">
        <x:v>136535.68358409754</x:v>
      </x:c>
      <x:c r="K41" s="10" t="n">
        <x:v>13517032.674825657</x:v>
      </x:c>
      <x:c r="L41" s="10" t="n">
        <x:v>11120496.233421799</x:v>
      </x:c>
      <x:c r="M41" s="10" t="n">
        <x:v>425582.6086956522</x:v>
      </x:c>
      <x:c r="N41" s="21" t="b">
        <x:v>0</x:v>
      </x:c>
      <x:c r="O41" s="10" t="n">
        <x:f>(F41-G41)/(1+Method!$B$9)^(B41-1)/12</x:f>
        <x:v>0</x:v>
      </x:c>
      <x:c r="P41" s="10" t="n">
        <x:f>I41/(1+Method!$B$9)^(B41-1)/12</x:f>
        <x:v>0</x:v>
      </x:c>
      <x:c r="Q41" s="10" t="n">
        <x:f>M41/12</x:f>
        <x:v>35465.21739130435</x:v>
      </x:c>
      <x:c r="R41" s="22" t="n">
        <x:f>(C41-H41)*(1+D41)*(1-E41)-K41</x:f>
        <x:v>0</x:v>
      </x:c>
      <x:c r="S41" s="22" t="n">
        <x:f>(C41-H41)*(1+D41)*E41-J41</x:f>
        <x:v>0</x:v>
      </x:c>
      <x:c r="T41" s="22" t="n">
        <x:f>K41/(1+Method!$B$9)^B41-L41</x:f>
        <x:v>0</x:v>
      </x:c>
      <x:c r="U41" s="22" t="n">
        <x:f>H41/(1+Method!$B$9)^(B41-1)-M41</x:f>
        <x:v>0</x:v>
      </x:c>
      <x:c r="V41" s="22" t="n">
        <x:f>G41-IF(A41="Weak early flexible",IF(G40*(1+Method!$B$9)&gt;C41*Method!$B$13,G40*(1-Method!$B$14),G40*(1+Method!$B$9)),F41)</x:f>
        <x:v>0</x:v>
      </x:c>
      <x:c r="W41" s="22" t="n">
        <x:f>C41-K40</x:f>
        <x:v>0</x:v>
      </x:c>
    </x:row>
    <x:row r="42" ht="25" customHeight="1">
      <x:c r="A42" s="2" t="str">
        <x:v>Weak late</x:v>
      </x:c>
      <x:c r="B42" s="2" t="n">
        <x:v>5</x:v>
      </x:c>
      <x:c r="C42" s="10" t="n">
        <x:v>13517032.674825657</x:v>
      </x:c>
      <x:c r="D42" s="17" t="n">
        <x:v>0.08</x:v>
      </x:c>
      <x:c r="E42" s="17" t="n">
        <x:v>0.01</x:v>
      </x:c>
      <x:c r="F42" s="10" t="n">
        <x:v>517298.3207608697</x:v>
      </x:c>
      <x:c r="G42" s="10" t="n">
        <x:v>517298.3207608697</x:v>
      </x:c>
      <x:c r="H42" s="10" t="n">
        <x:v>517298.3207608697</x:v>
      </x:c>
      <x:c r="I42" s="10" t="n">
        <x:v>0</x:v>
      </x:c>
      <x:c r="J42" s="10" t="n">
        <x:v>140397.1310238997</x:v>
      </x:c>
      <x:c r="K42" s="10" t="n">
        <x:v>13899315.97136607</x:v>
      </x:c>
      <x:c r="L42" s="10" t="n">
        <x:v>10890477.75957828</x:v>
      </x:c>
      <x:c r="M42" s="10" t="n">
        <x:v>425582.6086956522</x:v>
      </x:c>
      <x:c r="N42" s="21" t="b">
        <x:v>0</x:v>
      </x:c>
      <x:c r="O42" s="10" t="n">
        <x:f>(F42-G42)/(1+Method!$B$9)^(B42-1)/12</x:f>
        <x:v>0</x:v>
      </x:c>
      <x:c r="P42" s="10" t="n">
        <x:f>I42/(1+Method!$B$9)^(B42-1)/12</x:f>
        <x:v>0</x:v>
      </x:c>
      <x:c r="Q42" s="10" t="n">
        <x:f>M42/12</x:f>
        <x:v>35465.21739130435</x:v>
      </x:c>
      <x:c r="R42" s="22" t="n">
        <x:f>(C42-H42)*(1+D42)*(1-E42)-K42</x:f>
        <x:v>0</x:v>
      </x:c>
      <x:c r="S42" s="22" t="n">
        <x:f>(C42-H42)*(1+D42)*E42-J42</x:f>
        <x:v>0</x:v>
      </x:c>
      <x:c r="T42" s="22" t="n">
        <x:f>K42/(1+Method!$B$9)^B42-L42</x:f>
        <x:v>0</x:v>
      </x:c>
      <x:c r="U42" s="22" t="n">
        <x:f>H42/(1+Method!$B$9)^(B42-1)-M42</x:f>
        <x:v>0</x:v>
      </x:c>
      <x:c r="V42" s="22" t="n">
        <x:f>G42-IF(A42="Weak early flexible",IF(G41*(1+Method!$B$9)&gt;C42*Method!$B$13,G41*(1-Method!$B$14),G41*(1+Method!$B$9)),F42)</x:f>
        <x:v>0</x:v>
      </x:c>
      <x:c r="W42" s="22" t="n">
        <x:f>C42-K41</x:f>
        <x:v>0</x:v>
      </x:c>
    </x:row>
    <x:row r="43" ht="25" customHeight="1">
      <x:c r="A43" s="2" t="str">
        <x:v>Weak late</x:v>
      </x:c>
      <x:c r="B43" s="2" t="n">
        <x:v>6</x:v>
      </x:c>
      <x:c r="C43" s="10" t="n">
        <x:v>13899315.97136607</x:v>
      </x:c>
      <x:c r="D43" s="17" t="n">
        <x:v>0.08</x:v>
      </x:c>
      <x:c r="E43" s="17" t="n">
        <x:v>0.01</x:v>
      </x:c>
      <x:c r="F43" s="10" t="n">
        <x:v>543163.2367989132</x:v>
      </x:c>
      <x:c r="G43" s="10" t="n">
        <x:v>543163.2367989132</x:v>
      </x:c>
      <x:c r="H43" s="10" t="n">
        <x:v>543163.2367989132</x:v>
      </x:c>
      <x:c r="I43" s="10" t="n">
        <x:v>0</x:v>
      </x:c>
      <x:c r="J43" s="10" t="n">
        <x:v>144246.44953332533</x:v>
      </x:c>
      <x:c r="K43" s="10" t="n">
        <x:v>14280398.503799208</x:v>
      </x:c>
      <x:c r="L43" s="10" t="n">
        <x:v>10656253.233641626</x:v>
      </x:c>
      <x:c r="M43" s="10" t="n">
        <x:v>425582.6086956522</x:v>
      </x:c>
      <x:c r="N43" s="21" t="b">
        <x:v>0</x:v>
      </x:c>
      <x:c r="O43" s="10" t="n">
        <x:f>(F43-G43)/(1+Method!$B$9)^(B43-1)/12</x:f>
        <x:v>0</x:v>
      </x:c>
      <x:c r="P43" s="10" t="n">
        <x:f>I43/(1+Method!$B$9)^(B43-1)/12</x:f>
        <x:v>0</x:v>
      </x:c>
      <x:c r="Q43" s="10" t="n">
        <x:f>M43/12</x:f>
        <x:v>35465.21739130435</x:v>
      </x:c>
      <x:c r="R43" s="22" t="n">
        <x:f>(C43-H43)*(1+D43)*(1-E43)-K43</x:f>
        <x:v>0</x:v>
      </x:c>
      <x:c r="S43" s="22" t="n">
        <x:f>(C43-H43)*(1+D43)*E43-J43</x:f>
        <x:v>0</x:v>
      </x:c>
      <x:c r="T43" s="22" t="n">
        <x:f>K43/(1+Method!$B$9)^B43-L43</x:f>
        <x:v>0</x:v>
      </x:c>
      <x:c r="U43" s="22" t="n">
        <x:f>H43/(1+Method!$B$9)^(B43-1)-M43</x:f>
        <x:v>0</x:v>
      </x:c>
      <x:c r="V43" s="22" t="n">
        <x:f>G43-IF(A43="Weak early flexible",IF(G42*(1+Method!$B$9)&gt;C43*Method!$B$13,G42*(1-Method!$B$14),G42*(1+Method!$B$9)),F43)</x:f>
        <x:v>0</x:v>
      </x:c>
      <x:c r="W43" s="22" t="n">
        <x:f>C43-K42</x:f>
        <x:v>0</x:v>
      </x:c>
    </x:row>
    <x:row r="44" ht="25" customHeight="1">
      <x:c r="A44" s="2" t="str">
        <x:v>Weak late</x:v>
      </x:c>
      <x:c r="B44" s="2" t="n">
        <x:v>7</x:v>
      </x:c>
      <x:c r="C44" s="10" t="n">
        <x:v>14280398.503799208</x:v>
      </x:c>
      <x:c r="D44" s="17" t="n">
        <x:v>0.08</x:v>
      </x:c>
      <x:c r="E44" s="17" t="n">
        <x:v>0.01</x:v>
      </x:c>
      <x:c r="F44" s="10" t="n">
        <x:v>570321.3986388589</x:v>
      </x:c>
      <x:c r="G44" s="10" t="n">
        <x:v>570321.3986388589</x:v>
      </x:c>
      <x:c r="H44" s="10" t="n">
        <x:v>570321.3986388589</x:v>
      </x:c>
      <x:c r="I44" s="10" t="n">
        <x:v>0</x:v>
      </x:c>
      <x:c r="J44" s="10" t="n">
        <x:v>148068.83273573176</x:v>
      </x:c>
      <x:c r="K44" s="10" t="n">
        <x:v>14658814.440837445</x:v>
      </x:c>
      <x:c r="L44" s="10" t="n">
        <x:v>10417745.744944986</x:v>
      </x:c>
      <x:c r="M44" s="10" t="n">
        <x:v>425582.6086956522</x:v>
      </x:c>
      <x:c r="N44" s="21" t="b">
        <x:v>0</x:v>
      </x:c>
      <x:c r="O44" s="10" t="n">
        <x:f>(F44-G44)/(1+Method!$B$9)^(B44-1)/12</x:f>
        <x:v>0</x:v>
      </x:c>
      <x:c r="P44" s="10" t="n">
        <x:f>I44/(1+Method!$B$9)^(B44-1)/12</x:f>
        <x:v>0</x:v>
      </x:c>
      <x:c r="Q44" s="10" t="n">
        <x:f>M44/12</x:f>
        <x:v>35465.21739130435</x:v>
      </x:c>
      <x:c r="R44" s="22" t="n">
        <x:f>(C44-H44)*(1+D44)*(1-E44)-K44</x:f>
        <x:v>0</x:v>
      </x:c>
      <x:c r="S44" s="22" t="n">
        <x:f>(C44-H44)*(1+D44)*E44-J44</x:f>
        <x:v>0</x:v>
      </x:c>
      <x:c r="T44" s="22" t="n">
        <x:f>K44/(1+Method!$B$9)^B44-L44</x:f>
        <x:v>0</x:v>
      </x:c>
      <x:c r="U44" s="22" t="n">
        <x:f>H44/(1+Method!$B$9)^(B44-1)-M44</x:f>
        <x:v>0</x:v>
      </x:c>
      <x:c r="V44" s="22" t="n">
        <x:f>G44-IF(A44="Weak early flexible",IF(G43*(1+Method!$B$9)&gt;C44*Method!$B$13,G43*(1-Method!$B$14),G43*(1+Method!$B$9)),F44)</x:f>
        <x:v>0</x:v>
      </x:c>
      <x:c r="W44" s="22" t="n">
        <x:f>C44-K43</x:f>
        <x:v>0</x:v>
      </x:c>
    </x:row>
    <x:row r="45" ht="25" customHeight="1">
      <x:c r="A45" s="2" t="str">
        <x:v>Weak late</x:v>
      </x:c>
      <x:c r="B45" s="2" t="n">
        <x:v>8</x:v>
      </x:c>
      <x:c r="C45" s="10" t="n">
        <x:v>14658814.440837445</x:v>
      </x:c>
      <x:c r="D45" s="17" t="n">
        <x:v>0.08</x:v>
      </x:c>
      <x:c r="E45" s="17" t="n">
        <x:v>0.01</x:v>
      </x:c>
      <x:c r="F45" s="10" t="n">
        <x:v>598837.4685708019</x:v>
      </x:c>
      <x:c r="G45" s="10" t="n">
        <x:v>598837.4685708019</x:v>
      </x:c>
      <x:c r="H45" s="10" t="n">
        <x:v>598837.4685708019</x:v>
      </x:c>
      <x:c r="I45" s="10" t="n">
        <x:v>0</x:v>
      </x:c>
      <x:c r="J45" s="10" t="n">
        <x:v>151847.75130047975</x:v>
      </x:c>
      <x:c r="K45" s="10" t="n">
        <x:v>15032927.378747495</x:v>
      </x:c>
      <x:c r="L45" s="10" t="n">
        <x:v>10174876.976455037</x:v>
      </x:c>
      <x:c r="M45" s="10" t="n">
        <x:v>425582.6086956522</x:v>
      </x:c>
      <x:c r="N45" s="21" t="b">
        <x:v>0</x:v>
      </x:c>
      <x:c r="O45" s="10" t="n">
        <x:f>(F45-G45)/(1+Method!$B$9)^(B45-1)/12</x:f>
        <x:v>0</x:v>
      </x:c>
      <x:c r="P45" s="10" t="n">
        <x:f>I45/(1+Method!$B$9)^(B45-1)/12</x:f>
        <x:v>0</x:v>
      </x:c>
      <x:c r="Q45" s="10" t="n">
        <x:f>M45/12</x:f>
        <x:v>35465.21739130435</x:v>
      </x:c>
      <x:c r="R45" s="22" t="n">
        <x:f>(C45-H45)*(1+D45)*(1-E45)-K45</x:f>
        <x:v>0</x:v>
      </x:c>
      <x:c r="S45" s="22" t="n">
        <x:f>(C45-H45)*(1+D45)*E45-J45</x:f>
        <x:v>0</x:v>
      </x:c>
      <x:c r="T45" s="22" t="n">
        <x:f>K45/(1+Method!$B$9)^B45-L45</x:f>
        <x:v>0</x:v>
      </x:c>
      <x:c r="U45" s="22" t="n">
        <x:f>H45/(1+Method!$B$9)^(B45-1)-M45</x:f>
        <x:v>0</x:v>
      </x:c>
      <x:c r="V45" s="22" t="n">
        <x:f>G45-IF(A45="Weak early flexible",IF(G44*(1+Method!$B$9)&gt;C45*Method!$B$13,G44*(1-Method!$B$14),G44*(1+Method!$B$9)),F45)</x:f>
        <x:v>0</x:v>
      </x:c>
      <x:c r="W45" s="22" t="n">
        <x:f>C45-K44</x:f>
        <x:v>0</x:v>
      </x:c>
    </x:row>
    <x:row r="46" ht="25" customHeight="1">
      <x:c r="A46" s="2" t="str">
        <x:v>Weak late</x:v>
      </x:c>
      <x:c r="B46" s="2" t="n">
        <x:v>9</x:v>
      </x:c>
      <x:c r="C46" s="10" t="n">
        <x:v>15032927.378747495</x:v>
      </x:c>
      <x:c r="D46" s="17" t="n">
        <x:v>0.08</x:v>
      </x:c>
      <x:c r="E46" s="17" t="n">
        <x:v>0.01</x:v>
      </x:c>
      <x:c r="F46" s="10" t="n">
        <x:v>628779.341999342</x:v>
      </x:c>
      <x:c r="G46" s="10" t="n">
        <x:v>628779.341999342</x:v>
      </x:c>
      <x:c r="H46" s="10" t="n">
        <x:v>628779.341999342</x:v>
      </x:c>
      <x:c r="I46" s="10" t="n">
        <x:v>0</x:v>
      </x:c>
      <x:c r="J46" s="10" t="n">
        <x:v>155564.79879688006</x:v>
      </x:c>
      <x:c r="K46" s="10" t="n">
        <x:v>15400915.080891125</x:v>
      </x:c>
      <x:c r="L46" s="10" t="n">
        <x:v>9927567.179055555</x:v>
      </x:c>
      <x:c r="M46" s="10" t="n">
        <x:v>425582.6086956522</x:v>
      </x:c>
      <x:c r="N46" s="21" t="b">
        <x:v>0</x:v>
      </x:c>
      <x:c r="O46" s="10" t="n">
        <x:f>(F46-G46)/(1+Method!$B$9)^(B46-1)/12</x:f>
        <x:v>0</x:v>
      </x:c>
      <x:c r="P46" s="10" t="n">
        <x:f>I46/(1+Method!$B$9)^(B46-1)/12</x:f>
        <x:v>0</x:v>
      </x:c>
      <x:c r="Q46" s="10" t="n">
        <x:f>M46/12</x:f>
        <x:v>35465.21739130435</x:v>
      </x:c>
      <x:c r="R46" s="22" t="n">
        <x:f>(C46-H46)*(1+D46)*(1-E46)-K46</x:f>
        <x:v>0</x:v>
      </x:c>
      <x:c r="S46" s="22" t="n">
        <x:f>(C46-H46)*(1+D46)*E46-J46</x:f>
        <x:v>0</x:v>
      </x:c>
      <x:c r="T46" s="22" t="n">
        <x:f>K46/(1+Method!$B$9)^B46-L46</x:f>
        <x:v>0</x:v>
      </x:c>
      <x:c r="U46" s="22" t="n">
        <x:f>H46/(1+Method!$B$9)^(B46-1)-M46</x:f>
        <x:v>0</x:v>
      </x:c>
      <x:c r="V46" s="22" t="n">
        <x:f>G46-IF(A46="Weak early flexible",IF(G45*(1+Method!$B$9)&gt;C46*Method!$B$13,G45*(1-Method!$B$14),G45*(1+Method!$B$9)),F46)</x:f>
        <x:v>0</x:v>
      </x:c>
      <x:c r="W46" s="22" t="n">
        <x:f>C46-K45</x:f>
        <x:v>0</x:v>
      </x:c>
    </x:row>
    <x:row r="47" ht="25" customHeight="1">
      <x:c r="A47" s="2" t="str">
        <x:v>Weak late</x:v>
      </x:c>
      <x:c r="B47" s="2" t="n">
        <x:v>10</x:v>
      </x:c>
      <x:c r="C47" s="10" t="n">
        <x:v>15400915.080891125</x:v>
      </x:c>
      <x:c r="D47" s="17" t="n">
        <x:v>0.08</x:v>
      </x:c>
      <x:c r="E47" s="17" t="n">
        <x:v>0.01</x:v>
      </x:c>
      <x:c r="F47" s="10" t="n">
        <x:v>660218.3090993091</x:v>
      </x:c>
      <x:c r="G47" s="10" t="n">
        <x:v>660218.3090993091</x:v>
      </x:c>
      <x:c r="H47" s="10" t="n">
        <x:v>660218.3090993091</x:v>
      </x:c>
      <x:c r="I47" s="10" t="n">
        <x:v>0</x:v>
      </x:c>
      <x:c r="J47" s="10" t="n">
        <x:v>159199.52513535164</x:v>
      </x:c>
      <x:c r="K47" s="10" t="n">
        <x:v>15760752.988399811</x:v>
      </x:c>
      <x:c r="L47" s="10" t="n">
        <x:v>9675735.14536077</x:v>
      </x:c>
      <x:c r="M47" s="10" t="n">
        <x:v>425582.6086956522</x:v>
      </x:c>
      <x:c r="N47" s="21" t="b">
        <x:v>0</x:v>
      </x:c>
      <x:c r="O47" s="10" t="n">
        <x:f>(F47-G47)/(1+Method!$B$9)^(B47-1)/12</x:f>
        <x:v>0</x:v>
      </x:c>
      <x:c r="P47" s="10" t="n">
        <x:f>I47/(1+Method!$B$9)^(B47-1)/12</x:f>
        <x:v>0</x:v>
      </x:c>
      <x:c r="Q47" s="10" t="n">
        <x:f>M47/12</x:f>
        <x:v>35465.21739130435</x:v>
      </x:c>
      <x:c r="R47" s="22" t="n">
        <x:f>(C47-H47)*(1+D47)*(1-E47)-K47</x:f>
        <x:v>0</x:v>
      </x:c>
      <x:c r="S47" s="22" t="n">
        <x:f>(C47-H47)*(1+D47)*E47-J47</x:f>
        <x:v>0</x:v>
      </x:c>
      <x:c r="T47" s="22" t="n">
        <x:f>K47/(1+Method!$B$9)^B47-L47</x:f>
        <x:v>0</x:v>
      </x:c>
      <x:c r="U47" s="22" t="n">
        <x:f>H47/(1+Method!$B$9)^(B47-1)-M47</x:f>
        <x:v>0</x:v>
      </x:c>
      <x:c r="V47" s="22" t="n">
        <x:f>G47-IF(A47="Weak early flexible",IF(G46*(1+Method!$B$9)&gt;C47*Method!$B$13,G46*(1-Method!$B$14),G46*(1+Method!$B$9)),F47)</x:f>
        <x:v>0</x:v>
      </x:c>
      <x:c r="W47" s="22" t="n">
        <x:f>C47-K46</x:f>
        <x:v>0</x:v>
      </x:c>
    </x:row>
    <x:row r="48" ht="25" customHeight="1">
      <x:c r="A48" s="2" t="str">
        <x:v>Weak late</x:v>
      </x:c>
      <x:c r="B48" s="2" t="n">
        <x:v>11</x:v>
      </x:c>
      <x:c r="C48" s="10" t="n">
        <x:v>15760752.988399811</x:v>
      </x:c>
      <x:c r="D48" s="17" t="n">
        <x:v>0.08</x:v>
      </x:c>
      <x:c r="E48" s="17" t="n">
        <x:v>0.01</x:v>
      </x:c>
      <x:c r="F48" s="10" t="n">
        <x:v>693229.2245542746</x:v>
      </x:c>
      <x:c r="G48" s="10" t="n">
        <x:v>693229.2245542746</x:v>
      </x:c>
      <x:c r="H48" s="10" t="n">
        <x:v>693229.2245542746</x:v>
      </x:c>
      <x:c r="I48" s="10" t="n">
        <x:v>0</x:v>
      </x:c>
      <x:c r="J48" s="10" t="n">
        <x:v>162729.25664953183</x:v>
      </x:c>
      <x:c r="K48" s="10" t="n">
        <x:v>16110196.40830365</x:v>
      </x:c>
      <x:c r="L48" s="10" t="n">
        <x:v>9419298.183049852</x:v>
      </x:c>
      <x:c r="M48" s="10" t="n">
        <x:v>425582.6086956522</x:v>
      </x:c>
      <x:c r="N48" s="21" t="b">
        <x:v>0</x:v>
      </x:c>
      <x:c r="O48" s="10" t="n">
        <x:f>(F48-G48)/(1+Method!$B$9)^(B48-1)/12</x:f>
        <x:v>0</x:v>
      </x:c>
      <x:c r="P48" s="10" t="n">
        <x:f>I48/(1+Method!$B$9)^(B48-1)/12</x:f>
        <x:v>0</x:v>
      </x:c>
      <x:c r="Q48" s="10" t="n">
        <x:f>M48/12</x:f>
        <x:v>35465.21739130435</x:v>
      </x:c>
      <x:c r="R48" s="22" t="n">
        <x:f>(C48-H48)*(1+D48)*(1-E48)-K48</x:f>
        <x:v>0</x:v>
      </x:c>
      <x:c r="S48" s="22" t="n">
        <x:f>(C48-H48)*(1+D48)*E48-J48</x:f>
        <x:v>0</x:v>
      </x:c>
      <x:c r="T48" s="22" t="n">
        <x:f>K48/(1+Method!$B$9)^B48-L48</x:f>
        <x:v>0</x:v>
      </x:c>
      <x:c r="U48" s="22" t="n">
        <x:f>H48/(1+Method!$B$9)^(B48-1)-M48</x:f>
        <x:v>0</x:v>
      </x:c>
      <x:c r="V48" s="22" t="n">
        <x:f>G48-IF(A48="Weak early flexible",IF(G47*(1+Method!$B$9)&gt;C48*Method!$B$13,G47*(1-Method!$B$14),G47*(1+Method!$B$9)),F48)</x:f>
        <x:v>0</x:v>
      </x:c>
      <x:c r="W48" s="22" t="n">
        <x:f>C48-K47</x:f>
        <x:v>0</x:v>
      </x:c>
    </x:row>
    <x:row r="49" ht="25" customHeight="1">
      <x:c r="A49" s="2" t="str">
        <x:v>Weak late</x:v>
      </x:c>
      <x:c r="B49" s="2" t="n">
        <x:v>12</x:v>
      </x:c>
      <x:c r="C49" s="10" t="n">
        <x:v>16110196.40830365</x:v>
      </x:c>
      <x:c r="D49" s="17" t="n">
        <x:v>0.08</x:v>
      </x:c>
      <x:c r="E49" s="17" t="n">
        <x:v>0.01</x:v>
      </x:c>
      <x:c r="F49" s="10" t="n">
        <x:v>727890.6857819883</x:v>
      </x:c>
      <x:c r="G49" s="10" t="n">
        <x:v>727890.6857819883</x:v>
      </x:c>
      <x:c r="H49" s="10" t="n">
        <x:v>727890.6857819883</x:v>
      </x:c>
      <x:c r="I49" s="10" t="n">
        <x:v>0</x:v>
      </x:c>
      <x:c r="J49" s="10" t="n">
        <x:v>166128.90180323398</x:v>
      </x:c>
      <x:c r="K49" s="10" t="n">
        <x:v>16446761.278520163</x:v>
      </x:c>
      <x:c r="L49" s="10" t="n">
        <x:v>9158172.08771382</x:v>
      </x:c>
      <x:c r="M49" s="10" t="n">
        <x:v>425582.6086956522</x:v>
      </x:c>
      <x:c r="N49" s="21" t="b">
        <x:v>0</x:v>
      </x:c>
      <x:c r="O49" s="10" t="n">
        <x:f>(F49-G49)/(1+Method!$B$9)^(B49-1)/12</x:f>
        <x:v>0</x:v>
      </x:c>
      <x:c r="P49" s="10" t="n">
        <x:f>I49/(1+Method!$B$9)^(B49-1)/12</x:f>
        <x:v>0</x:v>
      </x:c>
      <x:c r="Q49" s="10" t="n">
        <x:f>M49/12</x:f>
        <x:v>35465.21739130435</x:v>
      </x:c>
      <x:c r="R49" s="22" t="n">
        <x:f>(C49-H49)*(1+D49)*(1-E49)-K49</x:f>
        <x:v>0</x:v>
      </x:c>
      <x:c r="S49" s="22" t="n">
        <x:f>(C49-H49)*(1+D49)*E49-J49</x:f>
        <x:v>0</x:v>
      </x:c>
      <x:c r="T49" s="22" t="n">
        <x:f>K49/(1+Method!$B$9)^B49-L49</x:f>
        <x:v>0</x:v>
      </x:c>
      <x:c r="U49" s="22" t="n">
        <x:f>H49/(1+Method!$B$9)^(B49-1)-M49</x:f>
        <x:v>0</x:v>
      </x:c>
      <x:c r="V49" s="22" t="n">
        <x:f>G49-IF(A49="Weak early flexible",IF(G48*(1+Method!$B$9)&gt;C49*Method!$B$13,G48*(1-Method!$B$14),G48*(1+Method!$B$9)),F49)</x:f>
        <x:v>0</x:v>
      </x:c>
      <x:c r="W49" s="22" t="n">
        <x:f>C49-K48</x:f>
        <x:v>0</x:v>
      </x:c>
    </x:row>
    <x:row r="50" ht="25" customHeight="1">
      <x:c r="A50" s="2" t="str">
        <x:v>Weak late</x:v>
      </x:c>
      <x:c r="B50" s="2" t="n">
        <x:v>13</x:v>
      </x:c>
      <x:c r="C50" s="10" t="n">
        <x:v>16446761.278520163</x:v>
      </x:c>
      <x:c r="D50" s="17" t="n">
        <x:v>0.08</x:v>
      </x:c>
      <x:c r="E50" s="17" t="n">
        <x:v>0.01</x:v>
      </x:c>
      <x:c r="F50" s="10" t="n">
        <x:v>764285.2200710878</x:v>
      </x:c>
      <x:c r="G50" s="10" t="n">
        <x:v>764285.2200710878</x:v>
      </x:c>
      <x:c r="H50" s="10" t="n">
        <x:v>764285.2200710878</x:v>
      </x:c>
      <x:c r="I50" s="10" t="n">
        <x:v>0</x:v>
      </x:c>
      <x:c r="J50" s="10" t="n">
        <x:v>169370.74143125</x:v>
      </x:c>
      <x:c r="K50" s="10" t="n">
        <x:v>16767703.401693752</x:v>
      </x:c>
      <x:c r="L50" s="10" t="n">
        <x:v>8892271.115205929</x:v>
      </x:c>
      <x:c r="M50" s="10" t="n">
        <x:v>425582.6086956522</x:v>
      </x:c>
      <x:c r="N50" s="21" t="b">
        <x:v>0</x:v>
      </x:c>
      <x:c r="O50" s="10" t="n">
        <x:f>(F50-G50)/(1+Method!$B$9)^(B50-1)/12</x:f>
        <x:v>0</x:v>
      </x:c>
      <x:c r="P50" s="10" t="n">
        <x:f>I50/(1+Method!$B$9)^(B50-1)/12</x:f>
        <x:v>0</x:v>
      </x:c>
      <x:c r="Q50" s="10" t="n">
        <x:f>M50/12</x:f>
        <x:v>35465.21739130435</x:v>
      </x:c>
      <x:c r="R50" s="22" t="n">
        <x:f>(C50-H50)*(1+D50)*(1-E50)-K50</x:f>
        <x:v>0</x:v>
      </x:c>
      <x:c r="S50" s="22" t="n">
        <x:f>(C50-H50)*(1+D50)*E50-J50</x:f>
        <x:v>0</x:v>
      </x:c>
      <x:c r="T50" s="22" t="n">
        <x:f>K50/(1+Method!$B$9)^B50-L50</x:f>
        <x:v>0</x:v>
      </x:c>
      <x:c r="U50" s="22" t="n">
        <x:f>H50/(1+Method!$B$9)^(B50-1)-M50</x:f>
        <x:v>0</x:v>
      </x:c>
      <x:c r="V50" s="22" t="n">
        <x:f>G50-IF(A50="Weak early flexible",IF(G49*(1+Method!$B$9)&gt;C50*Method!$B$13,G49*(1-Method!$B$14),G49*(1+Method!$B$9)),F50)</x:f>
        <x:v>0</x:v>
      </x:c>
      <x:c r="W50" s="22" t="n">
        <x:f>C50-K49</x:f>
        <x:v>0</x:v>
      </x:c>
    </x:row>
    <x:row r="51" ht="25" customHeight="1">
      <x:c r="A51" s="2" t="str">
        <x:v>Weak late</x:v>
      </x:c>
      <x:c r="B51" s="2" t="n">
        <x:v>14</x:v>
      </x:c>
      <x:c r="C51" s="10" t="n">
        <x:v>16767703.401693752</x:v>
      </x:c>
      <x:c r="D51" s="17" t="n">
        <x:v>0.08</x:v>
      </x:c>
      <x:c r="E51" s="17" t="n">
        <x:v>0.01</x:v>
      </x:c>
      <x:c r="F51" s="10" t="n">
        <x:v>802499.4810746423</x:v>
      </x:c>
      <x:c r="G51" s="10" t="n">
        <x:v>802499.4810746423</x:v>
      </x:c>
      <x:c r="H51" s="10" t="n">
        <x:v>802499.4810746423</x:v>
      </x:c>
      <x:c r="I51" s="10" t="n">
        <x:v>0</x:v>
      </x:c>
      <x:c r="J51" s="10" t="n">
        <x:v>172424.2023426864</x:v>
      </x:c>
      <x:c r="K51" s="10" t="n">
        <x:v>17069996.031925954</x:v>
      </x:c>
      <x:c r="L51" s="10" t="n">
        <x:v>8621507.953486465</x:v>
      </x:c>
      <x:c r="M51" s="10" t="n">
        <x:v>425582.6086956522</x:v>
      </x:c>
      <x:c r="N51" s="21" t="b">
        <x:v>0</x:v>
      </x:c>
      <x:c r="O51" s="10" t="n">
        <x:f>(F51-G51)/(1+Method!$B$9)^(B51-1)/12</x:f>
        <x:v>0</x:v>
      </x:c>
      <x:c r="P51" s="10" t="n">
        <x:f>I51/(1+Method!$B$9)^(B51-1)/12</x:f>
        <x:v>0</x:v>
      </x:c>
      <x:c r="Q51" s="10" t="n">
        <x:f>M51/12</x:f>
        <x:v>35465.21739130435</x:v>
      </x:c>
      <x:c r="R51" s="22" t="n">
        <x:f>(C51-H51)*(1+D51)*(1-E51)-K51</x:f>
        <x:v>0</x:v>
      </x:c>
      <x:c r="S51" s="22" t="n">
        <x:f>(C51-H51)*(1+D51)*E51-J51</x:f>
        <x:v>0</x:v>
      </x:c>
      <x:c r="T51" s="22" t="n">
        <x:f>K51/(1+Method!$B$9)^B51-L51</x:f>
        <x:v>0</x:v>
      </x:c>
      <x:c r="U51" s="22" t="n">
        <x:f>H51/(1+Method!$B$9)^(B51-1)-M51</x:f>
        <x:v>0</x:v>
      </x:c>
      <x:c r="V51" s="22" t="n">
        <x:f>G51-IF(A51="Weak early flexible",IF(G50*(1+Method!$B$9)&gt;C51*Method!$B$13,G50*(1-Method!$B$14),G50*(1+Method!$B$9)),F51)</x:f>
        <x:v>0</x:v>
      </x:c>
      <x:c r="W51" s="22" t="n">
        <x:f>C51-K50</x:f>
        <x:v>0</x:v>
      </x:c>
    </x:row>
    <x:row r="52" ht="25" customHeight="1">
      <x:c r="A52" s="2" t="str">
        <x:v>Weak late</x:v>
      </x:c>
      <x:c r="B52" s="2" t="n">
        <x:v>15</x:v>
      </x:c>
      <x:c r="C52" s="10" t="n">
        <x:v>17069996.031925954</x:v>
      </x:c>
      <x:c r="D52" s="17" t="n">
        <x:v>0.08</x:v>
      </x:c>
      <x:c r="E52" s="17" t="n">
        <x:v>0.01</x:v>
      </x:c>
      <x:c r="F52" s="10" t="n">
        <x:v>842624.4551283744</x:v>
      </x:c>
      <x:c r="G52" s="10" t="n">
        <x:v>842624.4551283744</x:v>
      </x:c>
      <x:c r="H52" s="10" t="n">
        <x:v>842624.4551283744</x:v>
      </x:c>
      <x:c r="I52" s="10" t="n">
        <x:v>0</x:v>
      </x:c>
      <x:c r="J52" s="10" t="n">
        <x:v>175255.6130294139</x:v>
      </x:c>
      <x:c r="K52" s="10" t="n">
        <x:v>17350305.689911976</x:v>
      </x:c>
      <x:c r="L52" s="10" t="n">
        <x:v>8345793.693952704</x:v>
      </x:c>
      <x:c r="M52" s="10" t="n">
        <x:v>425582.6086956522</x:v>
      </x:c>
      <x:c r="N52" s="21" t="b">
        <x:v>0</x:v>
      </x:c>
      <x:c r="O52" s="10" t="n">
        <x:f>(F52-G52)/(1+Method!$B$9)^(B52-1)/12</x:f>
        <x:v>0</x:v>
      </x:c>
      <x:c r="P52" s="10" t="n">
        <x:f>I52/(1+Method!$B$9)^(B52-1)/12</x:f>
        <x:v>0</x:v>
      </x:c>
      <x:c r="Q52" s="10" t="n">
        <x:f>M52/12</x:f>
        <x:v>35465.21739130435</x:v>
      </x:c>
      <x:c r="R52" s="22" t="n">
        <x:f>(C52-H52)*(1+D52)*(1-E52)-K52</x:f>
        <x:v>0</x:v>
      </x:c>
      <x:c r="S52" s="22" t="n">
        <x:f>(C52-H52)*(1+D52)*E52-J52</x:f>
        <x:v>0</x:v>
      </x:c>
      <x:c r="T52" s="22" t="n">
        <x:f>K52/(1+Method!$B$9)^B52-L52</x:f>
        <x:v>0</x:v>
      </x:c>
      <x:c r="U52" s="22" t="n">
        <x:f>H52/(1+Method!$B$9)^(B52-1)-M52</x:f>
        <x:v>0</x:v>
      </x:c>
      <x:c r="V52" s="22" t="n">
        <x:f>G52-IF(A52="Weak early flexible",IF(G51*(1+Method!$B$9)&gt;C52*Method!$B$13,G51*(1-Method!$B$14),G51*(1+Method!$B$9)),F52)</x:f>
        <x:v>0</x:v>
      </x:c>
      <x:c r="W52" s="22" t="n">
        <x:f>C52-K51</x:f>
        <x:v>0</x:v>
      </x:c>
    </x:row>
    <x:row r="53" ht="25" customHeight="1">
      <x:c r="A53" s="2" t="str">
        <x:v>Weak late</x:v>
      </x:c>
      <x:c r="B53" s="2" t="n">
        <x:v>16</x:v>
      </x:c>
      <x:c r="C53" s="10" t="n">
        <x:v>17350305.689911976</x:v>
      </x:c>
      <x:c r="D53" s="17" t="n">
        <x:v>0.08</x:v>
      </x:c>
      <x:c r="E53" s="17" t="n">
        <x:v>0.01</x:v>
      </x:c>
      <x:c r="F53" s="10" t="n">
        <x:v>884755.6778847933</x:v>
      </x:c>
      <x:c r="G53" s="10" t="n">
        <x:v>884755.6778847933</x:v>
      </x:c>
      <x:c r="H53" s="10" t="n">
        <x:v>884755.6778847933</x:v>
      </x:c>
      <x:c r="I53" s="10" t="n">
        <x:v>0</x:v>
      </x:c>
      <x:c r="J53" s="10" t="n">
        <x:v>177827.9401298936</x:v>
      </x:c>
      <x:c r="K53" s="10" t="n">
        <x:v>17604966.072859466</x:v>
      </x:c>
      <x:c r="L53" s="10" t="n">
        <x:v>8065037.802244611</x:v>
      </x:c>
      <x:c r="M53" s="10" t="n">
        <x:v>425582.6086956522</x:v>
      </x:c>
      <x:c r="N53" s="21" t="b">
        <x:v>0</x:v>
      </x:c>
      <x:c r="O53" s="10" t="n">
        <x:f>(F53-G53)/(1+Method!$B$9)^(B53-1)/12</x:f>
        <x:v>0</x:v>
      </x:c>
      <x:c r="P53" s="10" t="n">
        <x:f>I53/(1+Method!$B$9)^(B53-1)/12</x:f>
        <x:v>0</x:v>
      </x:c>
      <x:c r="Q53" s="10" t="n">
        <x:f>M53/12</x:f>
        <x:v>35465.21739130435</x:v>
      </x:c>
      <x:c r="R53" s="22" t="n">
        <x:f>(C53-H53)*(1+D53)*(1-E53)-K53</x:f>
        <x:v>0</x:v>
      </x:c>
      <x:c r="S53" s="22" t="n">
        <x:f>(C53-H53)*(1+D53)*E53-J53</x:f>
        <x:v>0</x:v>
      </x:c>
      <x:c r="T53" s="22" t="n">
        <x:f>K53/(1+Method!$B$9)^B53-L53</x:f>
        <x:v>0</x:v>
      </x:c>
      <x:c r="U53" s="22" t="n">
        <x:f>H53/(1+Method!$B$9)^(B53-1)-M53</x:f>
        <x:v>0</x:v>
      </x:c>
      <x:c r="V53" s="22" t="n">
        <x:f>G53-IF(A53="Weak early flexible",IF(G52*(1+Method!$B$9)&gt;C53*Method!$B$13,G52*(1-Method!$B$14),G52*(1+Method!$B$9)),F53)</x:f>
        <x:v>0</x:v>
      </x:c>
      <x:c r="W53" s="22" t="n">
        <x:f>C53-K52</x:f>
        <x:v>0</x:v>
      </x:c>
    </x:row>
    <x:row r="54" ht="25" customHeight="1">
      <x:c r="A54" s="2" t="str">
        <x:v>Weak late</x:v>
      </x:c>
      <x:c r="B54" s="2" t="n">
        <x:v>17</x:v>
      </x:c>
      <x:c r="C54" s="10" t="n">
        <x:v>17604966.072859466</x:v>
      </x:c>
      <x:c r="D54" s="17" t="n">
        <x:v>0.08</x:v>
      </x:c>
      <x:c r="E54" s="17" t="n">
        <x:v>0.01</x:v>
      </x:c>
      <x:c r="F54" s="10" t="n">
        <x:v>928993.4617790327</x:v>
      </x:c>
      <x:c r="G54" s="10" t="n">
        <x:v>928993.4617790327</x:v>
      </x:c>
      <x:c r="H54" s="10" t="n">
        <x:v>928993.4617790327</x:v>
      </x:c>
      <x:c r="I54" s="10" t="n">
        <x:v>0</x:v>
      </x:c>
      <x:c r="J54" s="10" t="n">
        <x:v>180100.5041996687</x:v>
      </x:c>
      <x:c r="K54" s="10" t="n">
        <x:v>17829949.9157672</x:v>
      </x:c>
      <x:c r="L54" s="10" t="n">
        <x:v>7779148.08851671</x:v>
      </x:c>
      <x:c r="M54" s="10" t="n">
        <x:v>425582.6086956522</x:v>
      </x:c>
      <x:c r="N54" s="21" t="b">
        <x:v>0</x:v>
      </x:c>
      <x:c r="O54" s="10" t="n">
        <x:f>(F54-G54)/(1+Method!$B$9)^(B54-1)/12</x:f>
        <x:v>0</x:v>
      </x:c>
      <x:c r="P54" s="10" t="n">
        <x:f>I54/(1+Method!$B$9)^(B54-1)/12</x:f>
        <x:v>0</x:v>
      </x:c>
      <x:c r="Q54" s="10" t="n">
        <x:f>M54/12</x:f>
        <x:v>35465.21739130435</x:v>
      </x:c>
      <x:c r="R54" s="22" t="n">
        <x:f>(C54-H54)*(1+D54)*(1-E54)-K54</x:f>
        <x:v>0</x:v>
      </x:c>
      <x:c r="S54" s="22" t="n">
        <x:f>(C54-H54)*(1+D54)*E54-J54</x:f>
        <x:v>0</x:v>
      </x:c>
      <x:c r="T54" s="22" t="n">
        <x:f>K54/(1+Method!$B$9)^B54-L54</x:f>
        <x:v>0</x:v>
      </x:c>
      <x:c r="U54" s="22" t="n">
        <x:f>H54/(1+Method!$B$9)^(B54-1)-M54</x:f>
        <x:v>0</x:v>
      </x:c>
      <x:c r="V54" s="22" t="n">
        <x:f>G54-IF(A54="Weak early flexible",IF(G53*(1+Method!$B$9)&gt;C54*Method!$B$13,G53*(1-Method!$B$14),G53*(1+Method!$B$9)),F54)</x:f>
        <x:v>0</x:v>
      </x:c>
      <x:c r="W54" s="22" t="n">
        <x:f>C54-K53</x:f>
        <x:v>0</x:v>
      </x:c>
    </x:row>
    <x:row r="55" ht="25" customHeight="1">
      <x:c r="A55" s="2" t="str">
        <x:v>Weak late</x:v>
      </x:c>
      <x:c r="B55" s="2" t="n">
        <x:v>18</x:v>
      </x:c>
      <x:c r="C55" s="10" t="n">
        <x:v>17829949.9157672</x:v>
      </x:c>
      <x:c r="D55" s="17" t="n">
        <x:v>0.08</x:v>
      </x:c>
      <x:c r="E55" s="17" t="n">
        <x:v>0.01</x:v>
      </x:c>
      <x:c r="F55" s="10" t="n">
        <x:v>975443.1348679846</x:v>
      </x:c>
      <x:c r="G55" s="10" t="n">
        <x:v>975443.1348679846</x:v>
      </x:c>
      <x:c r="H55" s="10" t="n">
        <x:v>975443.1348679846</x:v>
      </x:c>
      <x:c r="I55" s="10" t="n">
        <x:v>0</x:v>
      </x:c>
      <x:c r="J55" s="10" t="n">
        <x:v>182028.67323371154</x:v>
      </x:c>
      <x:c r="K55" s="10" t="n">
        <x:v>18020838.650137443</x:v>
      </x:c>
      <x:c r="L55" s="10" t="n">
        <x:v>7488030.677166359</x:v>
      </x:c>
      <x:c r="M55" s="10" t="n">
        <x:v>425582.6086956522</x:v>
      </x:c>
      <x:c r="N55" s="21" t="b">
        <x:v>0</x:v>
      </x:c>
      <x:c r="O55" s="10" t="n">
        <x:f>(F55-G55)/(1+Method!$B$9)^(B55-1)/12</x:f>
        <x:v>0</x:v>
      </x:c>
      <x:c r="P55" s="10" t="n">
        <x:f>I55/(1+Method!$B$9)^(B55-1)/12</x:f>
        <x:v>0</x:v>
      </x:c>
      <x:c r="Q55" s="10" t="n">
        <x:f>M55/12</x:f>
        <x:v>35465.21739130435</x:v>
      </x:c>
      <x:c r="R55" s="22" t="n">
        <x:f>(C55-H55)*(1+D55)*(1-E55)-K55</x:f>
        <x:v>0</x:v>
      </x:c>
      <x:c r="S55" s="22" t="n">
        <x:f>(C55-H55)*(1+D55)*E55-J55</x:f>
        <x:v>0</x:v>
      </x:c>
      <x:c r="T55" s="22" t="n">
        <x:f>K55/(1+Method!$B$9)^B55-L55</x:f>
        <x:v>0</x:v>
      </x:c>
      <x:c r="U55" s="22" t="n">
        <x:f>H55/(1+Method!$B$9)^(B55-1)-M55</x:f>
        <x:v>0</x:v>
      </x:c>
      <x:c r="V55" s="22" t="n">
        <x:f>G55-IF(A55="Weak early flexible",IF(G54*(1+Method!$B$9)&gt;C55*Method!$B$13,G54*(1-Method!$B$14),G54*(1+Method!$B$9)),F55)</x:f>
        <x:v>0</x:v>
      </x:c>
      <x:c r="W55" s="22" t="n">
        <x:f>C55-K54</x:f>
        <x:v>0</x:v>
      </x:c>
    </x:row>
    <x:row r="56" ht="25" customHeight="1">
      <x:c r="A56" s="2" t="str">
        <x:v>Weak late</x:v>
      </x:c>
      <x:c r="B56" s="2" t="n">
        <x:v>19</x:v>
      </x:c>
      <x:c r="C56" s="10" t="n">
        <x:v>18020838.650137443</x:v>
      </x:c>
      <x:c r="D56" s="17" t="n">
        <x:v>0.08</x:v>
      </x:c>
      <x:c r="E56" s="17" t="n">
        <x:v>0.01</x:v>
      </x:c>
      <x:c r="F56" s="10" t="n">
        <x:v>1024215.2916113837</x:v>
      </x:c>
      <x:c r="G56" s="10" t="n">
        <x:v>1024215.2916113837</x:v>
      </x:c>
      <x:c r="H56" s="10" t="n">
        <x:v>1024215.2916113837</x:v>
      </x:c>
      <x:c r="I56" s="10" t="n">
        <x:v>0</x:v>
      </x:c>
      <x:c r="J56" s="10" t="n">
        <x:v>183563.53227208144</x:v>
      </x:c>
      <x:c r="K56" s="10" t="n">
        <x:v>18172789.694936063</x:v>
      </x:c>
      <x:c r="L56" s="10" t="n">
        <x:v>7191589.976008455</x:v>
      </x:c>
      <x:c r="M56" s="10" t="n">
        <x:v>425582.6086956522</x:v>
      </x:c>
      <x:c r="N56" s="21" t="b">
        <x:v>0</x:v>
      </x:c>
      <x:c r="O56" s="10" t="n">
        <x:f>(F56-G56)/(1+Method!$B$9)^(B56-1)/12</x:f>
        <x:v>0</x:v>
      </x:c>
      <x:c r="P56" s="10" t="n">
        <x:f>I56/(1+Method!$B$9)^(B56-1)/12</x:f>
        <x:v>0</x:v>
      </x:c>
      <x:c r="Q56" s="10" t="n">
        <x:f>M56/12</x:f>
        <x:v>35465.21739130435</x:v>
      </x:c>
      <x:c r="R56" s="22" t="n">
        <x:f>(C56-H56)*(1+D56)*(1-E56)-K56</x:f>
        <x:v>0</x:v>
      </x:c>
      <x:c r="S56" s="22" t="n">
        <x:f>(C56-H56)*(1+D56)*E56-J56</x:f>
        <x:v>0</x:v>
      </x:c>
      <x:c r="T56" s="22" t="n">
        <x:f>K56/(1+Method!$B$9)^B56-L56</x:f>
        <x:v>0</x:v>
      </x:c>
      <x:c r="U56" s="22" t="n">
        <x:f>H56/(1+Method!$B$9)^(B56-1)-M56</x:f>
        <x:v>0</x:v>
      </x:c>
      <x:c r="V56" s="22" t="n">
        <x:f>G56-IF(A56="Weak early flexible",IF(G55*(1+Method!$B$9)&gt;C56*Method!$B$13,G55*(1-Method!$B$14),G55*(1+Method!$B$9)),F56)</x:f>
        <x:v>0</x:v>
      </x:c>
      <x:c r="W56" s="22" t="n">
        <x:f>C56-K55</x:f>
        <x:v>0</x:v>
      </x:c>
    </x:row>
    <x:row r="57" ht="25" customHeight="1">
      <x:c r="A57" s="2" t="str">
        <x:v>Weak late</x:v>
      </x:c>
      <x:c r="B57" s="2" t="n">
        <x:v>20</x:v>
      </x:c>
      <x:c r="C57" s="10" t="n">
        <x:v>18172789.694936063</x:v>
      </x:c>
      <x:c r="D57" s="17" t="n">
        <x:v>0.08</x:v>
      </x:c>
      <x:c r="E57" s="17" t="n">
        <x:v>0.01</x:v>
      </x:c>
      <x:c r="F57" s="10" t="n">
        <x:v>1075426.0561919531</x:v>
      </x:c>
      <x:c r="G57" s="10" t="n">
        <x:v>1075426.0561919531</x:v>
      </x:c>
      <x:c r="H57" s="10" t="n">
        <x:v>1075426.0561919531</x:v>
      </x:c>
      <x:c r="I57" s="10" t="n">
        <x:v>0</x:v>
      </x:c>
      <x:c r="J57" s="10" t="n">
        <x:v>184651.52729843638</x:v>
      </x:c>
      <x:c r="K57" s="10" t="n">
        <x:v>18280501.202545203</x:v>
      </x:c>
      <x:c r="L57" s="10" t="n">
        <x:v>6889728.6448865235</x:v>
      </x:c>
      <x:c r="M57" s="10" t="n">
        <x:v>425582.6086956522</x:v>
      </x:c>
      <x:c r="N57" s="21" t="b">
        <x:v>0</x:v>
      </x:c>
      <x:c r="O57" s="10" t="n">
        <x:f>(F57-G57)/(1+Method!$B$9)^(B57-1)/12</x:f>
        <x:v>0</x:v>
      </x:c>
      <x:c r="P57" s="10" t="n">
        <x:f>I57/(1+Method!$B$9)^(B57-1)/12</x:f>
        <x:v>0</x:v>
      </x:c>
      <x:c r="Q57" s="10" t="n">
        <x:f>M57/12</x:f>
        <x:v>35465.21739130435</x:v>
      </x:c>
      <x:c r="R57" s="22" t="n">
        <x:f>(C57-H57)*(1+D57)*(1-E57)-K57</x:f>
        <x:v>0</x:v>
      </x:c>
      <x:c r="S57" s="22" t="n">
        <x:f>(C57-H57)*(1+D57)*E57-J57</x:f>
        <x:v>0</x:v>
      </x:c>
      <x:c r="T57" s="22" t="n">
        <x:f>K57/(1+Method!$B$9)^B57-L57</x:f>
        <x:v>0</x:v>
      </x:c>
      <x:c r="U57" s="22" t="n">
        <x:f>H57/(1+Method!$B$9)^(B57-1)-M57</x:f>
        <x:v>0</x:v>
      </x:c>
      <x:c r="V57" s="22" t="n">
        <x:f>G57-IF(A57="Weak early flexible",IF(G56*(1+Method!$B$9)&gt;C57*Method!$B$13,G56*(1-Method!$B$14),G56*(1+Method!$B$9)),F57)</x:f>
        <x:v>0</x:v>
      </x:c>
      <x:c r="W57" s="22" t="n">
        <x:f>C57-K56</x:f>
        <x:v>0</x:v>
      </x:c>
    </x:row>
    <x:row r="58" ht="25" customHeight="1">
      <x:c r="A58" s="2" t="str">
        <x:v>Weak late</x:v>
      </x:c>
      <x:c r="B58" s="2" t="n">
        <x:v>21</x:v>
      </x:c>
      <x:c r="C58" s="10" t="n">
        <x:v>18280501.202545203</x:v>
      </x:c>
      <x:c r="D58" s="17" t="n">
        <x:v>0.08</x:v>
      </x:c>
      <x:c r="E58" s="17" t="n">
        <x:v>0.01</x:v>
      </x:c>
      <x:c r="F58" s="10" t="n">
        <x:v>1129197.3590015506</x:v>
      </x:c>
      <x:c r="G58" s="10" t="n">
        <x:v>1129197.3590015506</x:v>
      </x:c>
      <x:c r="H58" s="10" t="n">
        <x:v>1129197.3590015506</x:v>
      </x:c>
      <x:c r="I58" s="10" t="n">
        <x:v>0</x:v>
      </x:c>
      <x:c r="J58" s="10" t="n">
        <x:v>185234.08151027147</x:v>
      </x:c>
      <x:c r="K58" s="10" t="n">
        <x:v>18338174.069516875</x:v>
      </x:c>
      <x:c r="L58" s="10" t="n">
        <x:v>6582347.56370979</x:v>
      </x:c>
      <x:c r="M58" s="10" t="n">
        <x:v>425582.6086956522</x:v>
      </x:c>
      <x:c r="N58" s="21" t="b">
        <x:v>0</x:v>
      </x:c>
      <x:c r="O58" s="10" t="n">
        <x:f>(F58-G58)/(1+Method!$B$9)^(B58-1)/12</x:f>
        <x:v>0</x:v>
      </x:c>
      <x:c r="P58" s="10" t="n">
        <x:f>I58/(1+Method!$B$9)^(B58-1)/12</x:f>
        <x:v>0</x:v>
      </x:c>
      <x:c r="Q58" s="10" t="n">
        <x:f>M58/12</x:f>
        <x:v>35465.21739130435</x:v>
      </x:c>
      <x:c r="R58" s="22" t="n">
        <x:f>(C58-H58)*(1+D58)*(1-E58)-K58</x:f>
        <x:v>0</x:v>
      </x:c>
      <x:c r="S58" s="22" t="n">
        <x:f>(C58-H58)*(1+D58)*E58-J58</x:f>
        <x:v>0</x:v>
      </x:c>
      <x:c r="T58" s="22" t="n">
        <x:f>K58/(1+Method!$B$9)^B58-L58</x:f>
        <x:v>0</x:v>
      </x:c>
      <x:c r="U58" s="22" t="n">
        <x:f>H58/(1+Method!$B$9)^(B58-1)-M58</x:f>
        <x:v>0</x:v>
      </x:c>
      <x:c r="V58" s="22" t="n">
        <x:f>G58-IF(A58="Weak early flexible",IF(G57*(1+Method!$B$9)&gt;C58*Method!$B$13,G57*(1-Method!$B$14),G57*(1+Method!$B$9)),F58)</x:f>
        <x:v>0</x:v>
      </x:c>
      <x:c r="W58" s="22" t="n">
        <x:f>C58-K57</x:f>
        <x:v>0</x:v>
      </x:c>
    </x:row>
    <x:row r="59" ht="25" customHeight="1">
      <x:c r="A59" s="2" t="str">
        <x:v>Weak late</x:v>
      </x:c>
      <x:c r="B59" s="2" t="n">
        <x:v>22</x:v>
      </x:c>
      <x:c r="C59" s="10" t="n">
        <x:v>18338174.069516875</x:v>
      </x:c>
      <x:c r="D59" s="17" t="n">
        <x:v>0.08</x:v>
      </x:c>
      <x:c r="E59" s="17" t="n">
        <x:v>0.01</x:v>
      </x:c>
      <x:c r="F59" s="10" t="n">
        <x:v>1185657.2269516282</x:v>
      </x:c>
      <x:c r="G59" s="10" t="n">
        <x:v>1185657.2269516282</x:v>
      </x:c>
      <x:c r="H59" s="10" t="n">
        <x:v>1185657.2269516282</x:v>
      </x:c>
      <x:c r="I59" s="10" t="n">
        <x:v>0</x:v>
      </x:c>
      <x:c r="J59" s="10" t="n">
        <x:v>185247.18189970468</x:v>
      </x:c>
      <x:c r="K59" s="10" t="n">
        <x:v>18339471.008070763</x:v>
      </x:c>
      <x:c r="L59" s="10" t="n">
        <x:v>6269345.799905825</x:v>
      </x:c>
      <x:c r="M59" s="10" t="n">
        <x:v>425582.60869565216</x:v>
      </x:c>
      <x:c r="N59" s="21" t="b">
        <x:v>0</x:v>
      </x:c>
      <x:c r="O59" s="10" t="n">
        <x:f>(F59-G59)/(1+Method!$B$9)^(B59-1)/12</x:f>
        <x:v>0</x:v>
      </x:c>
      <x:c r="P59" s="10" t="n">
        <x:f>I59/(1+Method!$B$9)^(B59-1)/12</x:f>
        <x:v>0</x:v>
      </x:c>
      <x:c r="Q59" s="10" t="n">
        <x:f>M59/12</x:f>
        <x:v>35465.217391304344</x:v>
      </x:c>
      <x:c r="R59" s="22" t="n">
        <x:f>(C59-H59)*(1+D59)*(1-E59)-K59</x:f>
        <x:v>0</x:v>
      </x:c>
      <x:c r="S59" s="22" t="n">
        <x:f>(C59-H59)*(1+D59)*E59-J59</x:f>
        <x:v>0</x:v>
      </x:c>
      <x:c r="T59" s="22" t="n">
        <x:f>K59/(1+Method!$B$9)^B59-L59</x:f>
        <x:v>0</x:v>
      </x:c>
      <x:c r="U59" s="22" t="n">
        <x:f>H59/(1+Method!$B$9)^(B59-1)-M59</x:f>
        <x:v>0</x:v>
      </x:c>
      <x:c r="V59" s="22" t="n">
        <x:f>G59-IF(A59="Weak early flexible",IF(G58*(1+Method!$B$9)&gt;C59*Method!$B$13,G58*(1-Method!$B$14),G58*(1+Method!$B$9)),F59)</x:f>
        <x:v>0</x:v>
      </x:c>
      <x:c r="W59" s="22" t="n">
        <x:f>C59-K58</x:f>
        <x:v>0</x:v>
      </x:c>
    </x:row>
    <x:row r="60" ht="25" customHeight="1">
      <x:c r="A60" s="2" t="str">
        <x:v>Weak late</x:v>
      </x:c>
      <x:c r="B60" s="2" t="n">
        <x:v>23</x:v>
      </x:c>
      <x:c r="C60" s="10" t="n">
        <x:v>18339471.008070763</x:v>
      </x:c>
      <x:c r="D60" s="17" t="n">
        <x:v>0.08</x:v>
      </x:c>
      <x:c r="E60" s="17" t="n">
        <x:v>0.01</x:v>
      </x:c>
      <x:c r="F60" s="10" t="n">
        <x:v>1244940.0882992097</x:v>
      </x:c>
      <x:c r="G60" s="10" t="n">
        <x:v>1244940.0882992097</x:v>
      </x:c>
      <x:c r="H60" s="10" t="n">
        <x:v>1244940.0882992097</x:v>
      </x:c>
      <x:c r="I60" s="10" t="n">
        <x:v>0</x:v>
      </x:c>
      <x:c r="J60" s="10" t="n">
        <x:v>184620.93393353277</x:v>
      </x:c>
      <x:c r="K60" s="10" t="n">
        <x:v>18277472.459419742</x:v>
      </x:c>
      <x:c r="L60" s="10" t="n">
        <x:v>5950620.575278015</x:v>
      </x:c>
      <x:c r="M60" s="10" t="n">
        <x:v>425582.60869565216</x:v>
      </x:c>
      <x:c r="N60" s="21" t="b">
        <x:v>0</x:v>
      </x:c>
      <x:c r="O60" s="10" t="n">
        <x:f>(F60-G60)/(1+Method!$B$9)^(B60-1)/12</x:f>
        <x:v>0</x:v>
      </x:c>
      <x:c r="P60" s="10" t="n">
        <x:f>I60/(1+Method!$B$9)^(B60-1)/12</x:f>
        <x:v>0</x:v>
      </x:c>
      <x:c r="Q60" s="10" t="n">
        <x:f>M60/12</x:f>
        <x:v>35465.217391304344</x:v>
      </x:c>
      <x:c r="R60" s="22" t="n">
        <x:f>(C60-H60)*(1+D60)*(1-E60)-K60</x:f>
        <x:v>0</x:v>
      </x:c>
      <x:c r="S60" s="22" t="n">
        <x:f>(C60-H60)*(1+D60)*E60-J60</x:f>
        <x:v>0</x:v>
      </x:c>
      <x:c r="T60" s="22" t="n">
        <x:f>K60/(1+Method!$B$9)^B60-L60</x:f>
        <x:v>0</x:v>
      </x:c>
      <x:c r="U60" s="22" t="n">
        <x:f>H60/(1+Method!$B$9)^(B60-1)-M60</x:f>
        <x:v>0</x:v>
      </x:c>
      <x:c r="V60" s="22" t="n">
        <x:f>G60-IF(A60="Weak early flexible",IF(G59*(1+Method!$B$9)&gt;C60*Method!$B$13,G59*(1-Method!$B$14),G59*(1+Method!$B$9)),F60)</x:f>
        <x:v>0</x:v>
      </x:c>
      <x:c r="W60" s="22" t="n">
        <x:f>C60-K59</x:f>
        <x:v>0</x:v>
      </x:c>
    </x:row>
    <x:row r="61" ht="25" customHeight="1">
      <x:c r="A61" s="2" t="str">
        <x:v>Weak late</x:v>
      </x:c>
      <x:c r="B61" s="2" t="n">
        <x:v>24</x:v>
      </x:c>
      <x:c r="C61" s="10" t="n">
        <x:v>18277472.459419742</x:v>
      </x:c>
      <x:c r="D61" s="17" t="n">
        <x:v>0.08</x:v>
      </x:c>
      <x:c r="E61" s="17" t="n">
        <x:v>0.01</x:v>
      </x:c>
      <x:c r="F61" s="10" t="n">
        <x:v>1307187.0927141702</x:v>
      </x:c>
      <x:c r="G61" s="10" t="n">
        <x:v>1307187.0927141702</x:v>
      </x:c>
      <x:c r="H61" s="10" t="n">
        <x:v>1307187.0927141702</x:v>
      </x:c>
      <x:c r="I61" s="10" t="n">
        <x:v>0</x:v>
      </x:c>
      <x:c r="J61" s="10" t="n">
        <x:v>183279.08196042015</x:v>
      </x:c>
      <x:c r="K61" s="10" t="n">
        <x:v>18144629.114081595</x:v>
      </x:c>
      <x:c r="L61" s="10" t="n">
        <x:v>5626067.232257011</x:v>
      </x:c>
      <x:c r="M61" s="10" t="n">
        <x:v>425582.60869565216</x:v>
      </x:c>
      <x:c r="N61" s="21" t="b">
        <x:v>0</x:v>
      </x:c>
      <x:c r="O61" s="10" t="n">
        <x:f>(F61-G61)/(1+Method!$B$9)^(B61-1)/12</x:f>
        <x:v>0</x:v>
      </x:c>
      <x:c r="P61" s="10" t="n">
        <x:f>I61/(1+Method!$B$9)^(B61-1)/12</x:f>
        <x:v>0</x:v>
      </x:c>
      <x:c r="Q61" s="10" t="n">
        <x:f>M61/12</x:f>
        <x:v>35465.217391304344</x:v>
      </x:c>
      <x:c r="R61" s="22" t="n">
        <x:f>(C61-H61)*(1+D61)*(1-E61)-K61</x:f>
        <x:v>0</x:v>
      </x:c>
      <x:c r="S61" s="22" t="n">
        <x:f>(C61-H61)*(1+D61)*E61-J61</x:f>
        <x:v>0</x:v>
      </x:c>
      <x:c r="T61" s="22" t="n">
        <x:f>K61/(1+Method!$B$9)^B61-L61</x:f>
        <x:v>0</x:v>
      </x:c>
      <x:c r="U61" s="22" t="n">
        <x:f>H61/(1+Method!$B$9)^(B61-1)-M61</x:f>
        <x:v>0</x:v>
      </x:c>
      <x:c r="V61" s="22" t="n">
        <x:f>G61-IF(A61="Weak early flexible",IF(G60*(1+Method!$B$9)&gt;C61*Method!$B$13,G60*(1-Method!$B$14),G60*(1+Method!$B$9)),F61)</x:f>
        <x:v>0</x:v>
      </x:c>
      <x:c r="W61" s="22" t="n">
        <x:f>C61-K60</x:f>
        <x:v>0</x:v>
      </x:c>
    </x:row>
    <x:row r="62" ht="25" customHeight="1">
      <x:c r="A62" s="2" t="str">
        <x:v>Weak late</x:v>
      </x:c>
      <x:c r="B62" s="2" t="n">
        <x:v>25</x:v>
      </x:c>
      <x:c r="C62" s="10" t="n">
        <x:v>18144629.114081595</x:v>
      </x:c>
      <x:c r="D62" s="17" t="n">
        <x:v>0.08</x:v>
      </x:c>
      <x:c r="E62" s="17" t="n">
        <x:v>0.01</x:v>
      </x:c>
      <x:c r="F62" s="10" t="n">
        <x:v>1372546.4473498787</x:v>
      </x:c>
      <x:c r="G62" s="10" t="n">
        <x:v>1372546.4473498787</x:v>
      </x:c>
      <x:c r="H62" s="10" t="n">
        <x:v>1372546.4473498787</x:v>
      </x:c>
      <x:c r="I62" s="10" t="n">
        <x:v>0</x:v>
      </x:c>
      <x:c r="J62" s="10" t="n">
        <x:v>181138.49280070257</x:v>
      </x:c>
      <x:c r="K62" s="10" t="n">
        <x:v>17932710.787269555</x:v>
      </x:c>
      <x:c r="L62" s="10" t="n">
        <x:v>5295579.199535053</x:v>
      </x:c>
      <x:c r="M62" s="10" t="n">
        <x:v>425582.6086956522</x:v>
      </x:c>
      <x:c r="N62" s="21" t="b">
        <x:v>0</x:v>
      </x:c>
      <x:c r="O62" s="10" t="n">
        <x:f>(F62-G62)/(1+Method!$B$9)^(B62-1)/12</x:f>
        <x:v>0</x:v>
      </x:c>
      <x:c r="P62" s="10" t="n">
        <x:f>I62/(1+Method!$B$9)^(B62-1)/12</x:f>
        <x:v>0</x:v>
      </x:c>
      <x:c r="Q62" s="10" t="n">
        <x:f>M62/12</x:f>
        <x:v>35465.21739130435</x:v>
      </x:c>
      <x:c r="R62" s="22" t="n">
        <x:f>(C62-H62)*(1+D62)*(1-E62)-K62</x:f>
        <x:v>0</x:v>
      </x:c>
      <x:c r="S62" s="22" t="n">
        <x:f>(C62-H62)*(1+D62)*E62-J62</x:f>
        <x:v>0</x:v>
      </x:c>
      <x:c r="T62" s="22" t="n">
        <x:f>K62/(1+Method!$B$9)^B62-L62</x:f>
        <x:v>0</x:v>
      </x:c>
      <x:c r="U62" s="22" t="n">
        <x:f>H62/(1+Method!$B$9)^(B62-1)-M62</x:f>
        <x:v>0</x:v>
      </x:c>
      <x:c r="V62" s="22" t="n">
        <x:f>G62-IF(A62="Weak early flexible",IF(G61*(1+Method!$B$9)&gt;C62*Method!$B$13,G61*(1-Method!$B$14),G61*(1+Method!$B$9)),F62)</x:f>
        <x:v>0</x:v>
      </x:c>
      <x:c r="W62" s="22" t="n">
        <x:f>C62-K61</x:f>
        <x:v>0</x:v>
      </x:c>
    </x:row>
    <x:row r="63" ht="25" customHeight="1">
      <x:c r="A63" s="2" t="str">
        <x:v>Weak late</x:v>
      </x:c>
      <x:c r="B63" s="2" t="n">
        <x:v>26</x:v>
      </x:c>
      <x:c r="C63" s="10" t="n">
        <x:v>17932710.787269555</x:v>
      </x:c>
      <x:c r="D63" s="17" t="n">
        <x:v>0.15</x:v>
      </x:c>
      <x:c r="E63" s="17" t="n">
        <x:v>0.01</x:v>
      </x:c>
      <x:c r="F63" s="10" t="n">
        <x:v>1441173.769717373</x:v>
      </x:c>
      <x:c r="G63" s="10" t="n">
        <x:v>1441173.769717373</x:v>
      </x:c>
      <x:c r="H63" s="10" t="n">
        <x:v>1441173.769717373</x:v>
      </x:c>
      <x:c r="I63" s="10" t="n">
        <x:v>0</x:v>
      </x:c>
      <x:c r="J63" s="10" t="n">
        <x:v>189652.6757018501</x:v>
      </x:c>
      <x:c r="K63" s="10" t="n">
        <x:v>18775614.89448316</x:v>
      </x:c>
      <x:c r="L63" s="10" t="n">
        <x:v>5280467.7320672935</x:v>
      </x:c>
      <x:c r="M63" s="10" t="n">
        <x:v>425582.6086956522</x:v>
      </x:c>
      <x:c r="N63" s="21" t="b">
        <x:v>0</x:v>
      </x:c>
      <x:c r="O63" s="10" t="n">
        <x:f>(F63-G63)/(1+Method!$B$9)^(B63-1)/12</x:f>
        <x:v>0</x:v>
      </x:c>
      <x:c r="P63" s="10" t="n">
        <x:f>I63/(1+Method!$B$9)^(B63-1)/12</x:f>
        <x:v>0</x:v>
      </x:c>
      <x:c r="Q63" s="10" t="n">
        <x:f>M63/12</x:f>
        <x:v>35465.21739130435</x:v>
      </x:c>
      <x:c r="R63" s="22" t="n">
        <x:f>(C63-H63)*(1+D63)*(1-E63)-K63</x:f>
        <x:v>0</x:v>
      </x:c>
      <x:c r="S63" s="22" t="n">
        <x:f>(C63-H63)*(1+D63)*E63-J63</x:f>
        <x:v>0</x:v>
      </x:c>
      <x:c r="T63" s="22" t="n">
        <x:f>K63/(1+Method!$B$9)^B63-L63</x:f>
        <x:v>0</x:v>
      </x:c>
      <x:c r="U63" s="22" t="n">
        <x:f>H63/(1+Method!$B$9)^(B63-1)-M63</x:f>
        <x:v>0</x:v>
      </x:c>
      <x:c r="V63" s="22" t="n">
        <x:f>G63-IF(A63="Weak early flexible",IF(G62*(1+Method!$B$9)&gt;C63*Method!$B$13,G62*(1-Method!$B$14),G62*(1+Method!$B$9)),F63)</x:f>
        <x:v>0</x:v>
      </x:c>
      <x:c r="W63" s="22" t="n">
        <x:f>C63-K62</x:f>
        <x:v>0</x:v>
      </x:c>
    </x:row>
    <x:row r="64" ht="25" customHeight="1">
      <x:c r="A64" s="2" t="str">
        <x:v>Weak late</x:v>
      </x:c>
      <x:c r="B64" s="2" t="n">
        <x:v>27</x:v>
      </x:c>
      <x:c r="C64" s="10" t="n">
        <x:v>18775614.89448316</x:v>
      </x:c>
      <x:c r="D64" s="17" t="n">
        <x:v>0.12</x:v>
      </x:c>
      <x:c r="E64" s="17" t="n">
        <x:v>0.01</x:v>
      </x:c>
      <x:c r="F64" s="10" t="n">
        <x:v>1513232.4582032415</x:v>
      </x:c>
      <x:c r="G64" s="10" t="n">
        <x:v>1513232.4582032415</x:v>
      </x:c>
      <x:c r="H64" s="10" t="n">
        <x:v>1513232.4582032415</x:v>
      </x:c>
      <x:c r="I64" s="10" t="n">
        <x:v>0</x:v>
      </x:c>
      <x:c r="J64" s="10" t="n">
        <x:v>193338.6832863351</x:v>
      </x:c>
      <x:c r="K64" s="10" t="n">
        <x:v>19140529.645347174</x:v>
      </x:c>
      <x:c r="L64" s="10" t="n">
        <x:v>5126758.690280453</x:v>
      </x:c>
      <x:c r="M64" s="10" t="n">
        <x:v>425582.60869565216</x:v>
      </x:c>
      <x:c r="N64" s="21" t="b">
        <x:v>0</x:v>
      </x:c>
      <x:c r="O64" s="10" t="n">
        <x:f>(F64-G64)/(1+Method!$B$9)^(B64-1)/12</x:f>
        <x:v>0</x:v>
      </x:c>
      <x:c r="P64" s="10" t="n">
        <x:f>I64/(1+Method!$B$9)^(B64-1)/12</x:f>
        <x:v>0</x:v>
      </x:c>
      <x:c r="Q64" s="10" t="n">
        <x:f>M64/12</x:f>
        <x:v>35465.217391304344</x:v>
      </x:c>
      <x:c r="R64" s="22" t="n">
        <x:f>(C64-H64)*(1+D64)*(1-E64)-K64</x:f>
        <x:v>0</x:v>
      </x:c>
      <x:c r="S64" s="22" t="n">
        <x:f>(C64-H64)*(1+D64)*E64-J64</x:f>
        <x:v>0</x:v>
      </x:c>
      <x:c r="T64" s="22" t="n">
        <x:f>K64/(1+Method!$B$9)^B64-L64</x:f>
        <x:v>0</x:v>
      </x:c>
      <x:c r="U64" s="22" t="n">
        <x:f>H64/(1+Method!$B$9)^(B64-1)-M64</x:f>
        <x:v>0</x:v>
      </x:c>
      <x:c r="V64" s="22" t="n">
        <x:f>G64-IF(A64="Weak early flexible",IF(G63*(1+Method!$B$9)&gt;C64*Method!$B$13,G63*(1-Method!$B$14),G63*(1+Method!$B$9)),F64)</x:f>
        <x:v>0</x:v>
      </x:c>
      <x:c r="W64" s="22" t="n">
        <x:f>C64-K63</x:f>
        <x:v>0</x:v>
      </x:c>
    </x:row>
    <x:row r="65" ht="25" customHeight="1">
      <x:c r="A65" s="2" t="str">
        <x:v>Weak late</x:v>
      </x:c>
      <x:c r="B65" s="2" t="n">
        <x:v>28</x:v>
      </x:c>
      <x:c r="C65" s="10" t="n">
        <x:v>19140529.645347174</x:v>
      </x:c>
      <x:c r="D65" s="17" t="n">
        <x:v>0.1</x:v>
      </x:c>
      <x:c r="E65" s="17" t="n">
        <x:v>0.01</x:v>
      </x:c>
      <x:c r="F65" s="10" t="n">
        <x:v>1588894.0811134037</x:v>
      </x:c>
      <x:c r="G65" s="10" t="n">
        <x:v>1588894.0811134037</x:v>
      </x:c>
      <x:c r="H65" s="10" t="n">
        <x:v>1588894.0811134037</x:v>
      </x:c>
      <x:c r="I65" s="10" t="n">
        <x:v>0</x:v>
      </x:c>
      <x:c r="J65" s="10" t="n">
        <x:v>193067.9912065715</x:v>
      </x:c>
      <x:c r="K65" s="10" t="n">
        <x:v>19113731.12945058</x:v>
      </x:c>
      <x:c r="L65" s="10" t="n">
        <x:v>4875791.193186522</x:v>
      </x:c>
      <x:c r="M65" s="10" t="n">
        <x:v>425582.6086956522</x:v>
      </x:c>
      <x:c r="N65" s="21" t="b">
        <x:v>0</x:v>
      </x:c>
      <x:c r="O65" s="10" t="n">
        <x:f>(F65-G65)/(1+Method!$B$9)^(B65-1)/12</x:f>
        <x:v>0</x:v>
      </x:c>
      <x:c r="P65" s="10" t="n">
        <x:f>I65/(1+Method!$B$9)^(B65-1)/12</x:f>
        <x:v>0</x:v>
      </x:c>
      <x:c r="Q65" s="10" t="n">
        <x:f>M65/12</x:f>
        <x:v>35465.21739130435</x:v>
      </x:c>
      <x:c r="R65" s="22" t="n">
        <x:f>(C65-H65)*(1+D65)*(1-E65)-K65</x:f>
        <x:v>0</x:v>
      </x:c>
      <x:c r="S65" s="22" t="n">
        <x:f>(C65-H65)*(1+D65)*E65-J65</x:f>
        <x:v>0</x:v>
      </x:c>
      <x:c r="T65" s="22" t="n">
        <x:f>K65/(1+Method!$B$9)^B65-L65</x:f>
        <x:v>0</x:v>
      </x:c>
      <x:c r="U65" s="22" t="n">
        <x:f>H65/(1+Method!$B$9)^(B65-1)-M65</x:f>
        <x:v>0</x:v>
      </x:c>
      <x:c r="V65" s="22" t="n">
        <x:f>G65-IF(A65="Weak early flexible",IF(G64*(1+Method!$B$9)&gt;C65*Method!$B$13,G64*(1-Method!$B$14),G64*(1+Method!$B$9)),F65)</x:f>
        <x:v>0</x:v>
      </x:c>
      <x:c r="W65" s="22" t="n">
        <x:f>C65-K64</x:f>
        <x:v>0</x:v>
      </x:c>
    </x:row>
    <x:row r="66" ht="25" customHeight="1">
      <x:c r="A66" s="2" t="str">
        <x:v>Weak late</x:v>
      </x:c>
      <x:c r="B66" s="2" t="n">
        <x:v>29</x:v>
      </x:c>
      <x:c r="C66" s="10" t="n">
        <x:v>19113731.12945058</x:v>
      </x:c>
      <x:c r="D66" s="17" t="n">
        <x:v>-0.05</x:v>
      </x:c>
      <x:c r="E66" s="17" t="n">
        <x:v>0.01</x:v>
      </x:c>
      <x:c r="F66" s="10" t="n">
        <x:v>1668338.785169074</x:v>
      </x:c>
      <x:c r="G66" s="10" t="n">
        <x:v>1668338.785169074</x:v>
      </x:c>
      <x:c r="H66" s="10" t="n">
        <x:v>1668338.785169074</x:v>
      </x:c>
      <x:c r="I66" s="10" t="n">
        <x:v>0</x:v>
      </x:c>
      <x:c r="J66" s="10" t="n">
        <x:v>165731.2272706743</x:v>
      </x:c>
      <x:c r="K66" s="10" t="n">
        <x:v>16407391.499796756</x:v>
      </x:c>
      <x:c r="L66" s="10" t="n">
        <x:v>3986115.4035368217</x:v>
      </x:c>
      <x:c r="M66" s="10" t="n">
        <x:v>425582.6086956522</x:v>
      </x:c>
      <x:c r="N66" s="21" t="b">
        <x:v>0</x:v>
      </x:c>
      <x:c r="O66" s="10" t="n">
        <x:f>(F66-G66)/(1+Method!$B$9)^(B66-1)/12</x:f>
        <x:v>0</x:v>
      </x:c>
      <x:c r="P66" s="10" t="n">
        <x:f>I66/(1+Method!$B$9)^(B66-1)/12</x:f>
        <x:v>0</x:v>
      </x:c>
      <x:c r="Q66" s="10" t="n">
        <x:f>M66/12</x:f>
        <x:v>35465.21739130435</x:v>
      </x:c>
      <x:c r="R66" s="22" t="n">
        <x:f>(C66-H66)*(1+D66)*(1-E66)-K66</x:f>
        <x:v>0</x:v>
      </x:c>
      <x:c r="S66" s="22" t="n">
        <x:f>(C66-H66)*(1+D66)*E66-J66</x:f>
        <x:v>0</x:v>
      </x:c>
      <x:c r="T66" s="22" t="n">
        <x:f>K66/(1+Method!$B$9)^B66-L66</x:f>
        <x:v>0</x:v>
      </x:c>
      <x:c r="U66" s="22" t="n">
        <x:f>H66/(1+Method!$B$9)^(B66-1)-M66</x:f>
        <x:v>0</x:v>
      </x:c>
      <x:c r="V66" s="22" t="n">
        <x:f>G66-IF(A66="Weak early flexible",IF(G65*(1+Method!$B$9)&gt;C66*Method!$B$13,G65*(1-Method!$B$14),G65*(1+Method!$B$9)),F66)</x:f>
        <x:v>0</x:v>
      </x:c>
      <x:c r="W66" s="22" t="n">
        <x:f>C66-K65</x:f>
        <x:v>0</x:v>
      </x:c>
    </x:row>
    <x:row r="67" ht="25" customHeight="1">
      <x:c r="A67" s="2" t="str">
        <x:v>Weak late</x:v>
      </x:c>
      <x:c r="B67" s="2" t="n">
        <x:v>30</x:v>
      </x:c>
      <x:c r="C67" s="10" t="n">
        <x:v>16407391.499796756</x:v>
      </x:c>
      <x:c r="D67" s="17" t="n">
        <x:v>-0.15</x:v>
      </x:c>
      <x:c r="E67" s="17" t="n">
        <x:v>0.01</x:v>
      </x:c>
      <x:c r="F67" s="10" t="n">
        <x:v>1751755.724427528</x:v>
      </x:c>
      <x:c r="G67" s="10" t="n">
        <x:v>1751755.724427528</x:v>
      </x:c>
      <x:c r="H67" s="10" t="n">
        <x:v>1751755.724427528</x:v>
      </x:c>
      <x:c r="I67" s="10" t="n">
        <x:v>0</x:v>
      </x:c>
      <x:c r="J67" s="10" t="n">
        <x:v>124572.90409063842</x:v>
      </x:c>
      <x:c r="K67" s="10" t="n">
        <x:v>12332717.504973203</x:v>
      </x:c>
      <x:c r="L67" s="10" t="n">
        <x:v>2853512.7112941365</x:v>
      </x:c>
      <x:c r="M67" s="10" t="n">
        <x:v>425582.6086956522</x:v>
      </x:c>
      <x:c r="N67" s="21" t="b">
        <x:v>0</x:v>
      </x:c>
      <x:c r="O67" s="10" t="n">
        <x:f>(F67-G67)/(1+Method!$B$9)^(B67-1)/12</x:f>
        <x:v>0</x:v>
      </x:c>
      <x:c r="P67" s="10" t="n">
        <x:f>I67/(1+Method!$B$9)^(B67-1)/12</x:f>
        <x:v>0</x:v>
      </x:c>
      <x:c r="Q67" s="10" t="n">
        <x:f>M67/12</x:f>
        <x:v>35465.21739130435</x:v>
      </x:c>
      <x:c r="R67" s="22" t="n">
        <x:f>(C67-H67)*(1+D67)*(1-E67)-K67</x:f>
        <x:v>0</x:v>
      </x:c>
      <x:c r="S67" s="22" t="n">
        <x:f>(C67-H67)*(1+D67)*E67-J67</x:f>
        <x:v>0</x:v>
      </x:c>
      <x:c r="T67" s="22" t="n">
        <x:f>K67/(1+Method!$B$9)^B67-L67</x:f>
        <x:v>0</x:v>
      </x:c>
      <x:c r="U67" s="22" t="n">
        <x:f>H67/(1+Method!$B$9)^(B67-1)-M67</x:f>
        <x:v>0</x:v>
      </x:c>
      <x:c r="V67" s="22" t="n">
        <x:f>G67-IF(A67="Weak early flexible",IF(G66*(1+Method!$B$9)&gt;C67*Method!$B$13,G66*(1-Method!$B$14),G66*(1+Method!$B$9)),F67)</x:f>
        <x:v>0</x:v>
      </x:c>
      <x:c r="W67" s="22" t="n">
        <x:f>C67-K66</x:f>
        <x:v>0</x:v>
      </x:c>
    </x:row>
    <x:row r="68" ht="25" customHeight="1">
      <x:c r="A68" s="2" t="str">
        <x:v>Weak early lower cost</x:v>
      </x:c>
      <x:c r="B68" s="2" t="n">
        <x:v>1</x:v>
      </x:c>
      <x:c r="C68" s="10" t="n">
        <x:v>12000000</x:v>
      </x:c>
      <x:c r="D68" s="17" t="n">
        <x:v>-0.15</x:v>
      </x:c>
      <x:c r="E68" s="17" t="n">
        <x:v>0.005</x:v>
      </x:c>
      <x:c r="F68" s="10" t="n">
        <x:v>425582.6086956522</x:v>
      </x:c>
      <x:c r="G68" s="10" t="n">
        <x:v>425582.6086956522</x:v>
      </x:c>
      <x:c r="H68" s="10" t="n">
        <x:v>425582.6086956522</x:v>
      </x:c>
      <x:c r="I68" s="10" t="n">
        <x:v>0</x:v>
      </x:c>
      <x:c r="J68" s="10" t="n">
        <x:v>49191.27391304348</x:v>
      </x:c>
      <x:c r="K68" s="10" t="n">
        <x:v>9789063.508695653</x:v>
      </x:c>
      <x:c r="L68" s="10" t="n">
        <x:v>9322917.627329193</x:v>
      </x:c>
      <x:c r="M68" s="10" t="n">
        <x:v>425582.6086956522</x:v>
      </x:c>
      <x:c r="N68" s="21" t="b">
        <x:v>0</x:v>
      </x:c>
      <x:c r="O68" s="10" t="n">
        <x:f>(F68-G68)/(1+Method!$B$9)^(B68-1)/12</x:f>
        <x:v>0</x:v>
      </x:c>
      <x:c r="P68" s="10" t="n">
        <x:f>I68/(1+Method!$B$9)^(B68-1)/12</x:f>
        <x:v>0</x:v>
      </x:c>
      <x:c r="Q68" s="10" t="n">
        <x:f>M68/12</x:f>
        <x:v>35465.21739130435</x:v>
      </x:c>
      <x:c r="R68" s="22" t="n">
        <x:f>(C68-H68)*(1+D68)*(1-E68)-K68</x:f>
        <x:v>0</x:v>
      </x:c>
      <x:c r="S68" s="22" t="n">
        <x:f>(C68-H68)*(1+D68)*E68-J68</x:f>
        <x:v>0</x:v>
      </x:c>
      <x:c r="T68" s="22" t="n">
        <x:f>K68/(1+Method!$B$9)^B68-L68</x:f>
        <x:v>0</x:v>
      </x:c>
      <x:c r="U68" s="22" t="n">
        <x:f>H68/(1+Method!$B$9)^(B68-1)-M68</x:f>
        <x:v>0</x:v>
      </x:c>
      <x:c r="V68" s="22" t="n">
        <x:f>G68-Method!$B$8</x:f>
        <x:v>0</x:v>
      </x:c>
      <x:c r="W68" s="22" t="n">
        <x:f>C68-Method!$B$7</x:f>
        <x:v>0</x:v>
      </x:c>
    </x:row>
    <x:row r="69" ht="25" customHeight="1">
      <x:c r="A69" s="2" t="str">
        <x:v>Weak early lower cost</x:v>
      </x:c>
      <x:c r="B69" s="2" t="n">
        <x:v>2</x:v>
      </x:c>
      <x:c r="C69" s="10" t="n">
        <x:v>9789063.508695653</x:v>
      </x:c>
      <x:c r="D69" s="17" t="n">
        <x:v>-0.05</x:v>
      </x:c>
      <x:c r="E69" s="17" t="n">
        <x:v>0.005</x:v>
      </x:c>
      <x:c r="F69" s="10" t="n">
        <x:v>446861.7391304349</x:v>
      </x:c>
      <x:c r="G69" s="10" t="n">
        <x:v>446861.7391304349</x:v>
      </x:c>
      <x:c r="H69" s="10" t="n">
        <x:v>446861.7391304349</x:v>
      </x:c>
      <x:c r="I69" s="10" t="n">
        <x:v>0</x:v>
      </x:c>
      <x:c r="J69" s="10" t="n">
        <x:v>44375.45840543478</x:v>
      </x:c>
      <x:c r="K69" s="10" t="n">
        <x:v>8830716.22268152</x:v>
      </x:c>
      <x:c r="L69" s="10" t="n">
        <x:v>8009719.9298698595</x:v>
      </x:c>
      <x:c r="M69" s="10" t="n">
        <x:v>425582.6086956522</x:v>
      </x:c>
      <x:c r="N69" s="21" t="b">
        <x:v>0</x:v>
      </x:c>
      <x:c r="O69" s="10" t="n">
        <x:f>(F69-G69)/(1+Method!$B$9)^(B69-1)/12</x:f>
        <x:v>0</x:v>
      </x:c>
      <x:c r="P69" s="10" t="n">
        <x:f>I69/(1+Method!$B$9)^(B69-1)/12</x:f>
        <x:v>0</x:v>
      </x:c>
      <x:c r="Q69" s="10" t="n">
        <x:f>M69/12</x:f>
        <x:v>35465.21739130435</x:v>
      </x:c>
      <x:c r="R69" s="22" t="n">
        <x:f>(C69-H69)*(1+D69)*(1-E69)-K69</x:f>
        <x:v>0</x:v>
      </x:c>
      <x:c r="S69" s="22" t="n">
        <x:f>(C69-H69)*(1+D69)*E69-J69</x:f>
        <x:v>0</x:v>
      </x:c>
      <x:c r="T69" s="22" t="n">
        <x:f>K69/(1+Method!$B$9)^B69-L69</x:f>
        <x:v>0</x:v>
      </x:c>
      <x:c r="U69" s="22" t="n">
        <x:f>H69/(1+Method!$B$9)^(B69-1)-M69</x:f>
        <x:v>0</x:v>
      </x:c>
      <x:c r="V69" s="22" t="n">
        <x:f>G69-IF(A69="Weak early flexible",IF(G68*(1+Method!$B$9)&gt;C69*Method!$B$13,G68*(1-Method!$B$14),G68*(1+Method!$B$9)),F69)</x:f>
        <x:v>0</x:v>
      </x:c>
      <x:c r="W69" s="22" t="n">
        <x:f>C69-K68</x:f>
        <x:v>0</x:v>
      </x:c>
    </x:row>
    <x:row r="70" ht="25" customHeight="1">
      <x:c r="A70" s="2" t="str">
        <x:v>Weak early lower cost</x:v>
      </x:c>
      <x:c r="B70" s="2" t="n">
        <x:v>3</x:v>
      </x:c>
      <x:c r="C70" s="10" t="n">
        <x:v>8830716.22268152</x:v>
      </x:c>
      <x:c r="D70" s="17" t="n">
        <x:v>0.1</x:v>
      </x:c>
      <x:c r="E70" s="17" t="n">
        <x:v>0.005</x:v>
      </x:c>
      <x:c r="F70" s="10" t="n">
        <x:v>469204.8260869566</x:v>
      </x:c>
      <x:c r="G70" s="10" t="n">
        <x:v>469204.8260869566</x:v>
      </x:c>
      <x:c r="H70" s="10" t="n">
        <x:v>469204.8260869566</x:v>
      </x:c>
      <x:c r="I70" s="10" t="n">
        <x:v>0</x:v>
      </x:c>
      <x:c r="J70" s="10" t="n">
        <x:v>45988.3126812701</x:v>
      </x:c>
      <x:c r="K70" s="10" t="n">
        <x:v>9151674.22357275</x:v>
      </x:c>
      <x:c r="L70" s="10" t="n">
        <x:v>7905560.283833494</x:v>
      </x:c>
      <x:c r="M70" s="10" t="n">
        <x:v>425582.6086956522</x:v>
      </x:c>
      <x:c r="N70" s="21" t="b">
        <x:v>0</x:v>
      </x:c>
      <x:c r="O70" s="10" t="n">
        <x:f>(F70-G70)/(1+Method!$B$9)^(B70-1)/12</x:f>
        <x:v>0</x:v>
      </x:c>
      <x:c r="P70" s="10" t="n">
        <x:f>I70/(1+Method!$B$9)^(B70-1)/12</x:f>
        <x:v>0</x:v>
      </x:c>
      <x:c r="Q70" s="10" t="n">
        <x:f>M70/12</x:f>
        <x:v>35465.21739130435</x:v>
      </x:c>
      <x:c r="R70" s="22" t="n">
        <x:f>(C70-H70)*(1+D70)*(1-E70)-K70</x:f>
        <x:v>0</x:v>
      </x:c>
      <x:c r="S70" s="22" t="n">
        <x:f>(C70-H70)*(1+D70)*E70-J70</x:f>
        <x:v>0</x:v>
      </x:c>
      <x:c r="T70" s="22" t="n">
        <x:f>K70/(1+Method!$B$9)^B70-L70</x:f>
        <x:v>0</x:v>
      </x:c>
      <x:c r="U70" s="22" t="n">
        <x:f>H70/(1+Method!$B$9)^(B70-1)-M70</x:f>
        <x:v>0</x:v>
      </x:c>
      <x:c r="V70" s="22" t="n">
        <x:f>G70-IF(A70="Weak early flexible",IF(G69*(1+Method!$B$9)&gt;C70*Method!$B$13,G69*(1-Method!$B$14),G69*(1+Method!$B$9)),F70)</x:f>
        <x:v>0</x:v>
      </x:c>
      <x:c r="W70" s="22" t="n">
        <x:f>C70-K69</x:f>
        <x:v>0</x:v>
      </x:c>
    </x:row>
    <x:row r="71" ht="25" customHeight="1">
      <x:c r="A71" s="2" t="str">
        <x:v>Weak early lower cost</x:v>
      </x:c>
      <x:c r="B71" s="2" t="n">
        <x:v>4</x:v>
      </x:c>
      <x:c r="C71" s="10" t="n">
        <x:v>9151674.22357275</x:v>
      </x:c>
      <x:c r="D71" s="17" t="n">
        <x:v>0.12</x:v>
      </x:c>
      <x:c r="E71" s="17" t="n">
        <x:v>0.005</x:v>
      </x:c>
      <x:c r="F71" s="10" t="n">
        <x:v>492665.0673913045</x:v>
      </x:c>
      <x:c r="G71" s="10" t="n">
        <x:v>492665.0673913045</x:v>
      </x:c>
      <x:c r="H71" s="10" t="n">
        <x:v>492665.0673913045</x:v>
      </x:c>
      <x:c r="I71" s="10" t="n">
        <x:v>0</x:v>
      </x:c>
      <x:c r="J71" s="10" t="n">
        <x:v>48490.4512746161</x:v>
      </x:c>
      <x:c r="K71" s="10" t="n">
        <x:v>9649599.803648602</x:v>
      </x:c>
      <x:c r="L71" s="10" t="n">
        <x:v>7938749.639212962</x:v>
      </x:c>
      <x:c r="M71" s="10" t="n">
        <x:v>425582.6086956522</x:v>
      </x:c>
      <x:c r="N71" s="21" t="b">
        <x:v>0</x:v>
      </x:c>
      <x:c r="O71" s="10" t="n">
        <x:f>(F71-G71)/(1+Method!$B$9)^(B71-1)/12</x:f>
        <x:v>0</x:v>
      </x:c>
      <x:c r="P71" s="10" t="n">
        <x:f>I71/(1+Method!$B$9)^(B71-1)/12</x:f>
        <x:v>0</x:v>
      </x:c>
      <x:c r="Q71" s="10" t="n">
        <x:f>M71/12</x:f>
        <x:v>35465.21739130435</x:v>
      </x:c>
      <x:c r="R71" s="22" t="n">
        <x:f>(C71-H71)*(1+D71)*(1-E71)-K71</x:f>
        <x:v>0</x:v>
      </x:c>
      <x:c r="S71" s="22" t="n">
        <x:f>(C71-H71)*(1+D71)*E71-J71</x:f>
        <x:v>0</x:v>
      </x:c>
      <x:c r="T71" s="22" t="n">
        <x:f>K71/(1+Method!$B$9)^B71-L71</x:f>
        <x:v>0</x:v>
      </x:c>
      <x:c r="U71" s="22" t="n">
        <x:f>H71/(1+Method!$B$9)^(B71-1)-M71</x:f>
        <x:v>0</x:v>
      </x:c>
      <x:c r="V71" s="22" t="n">
        <x:f>G71-IF(A71="Weak early flexible",IF(G70*(1+Method!$B$9)&gt;C71*Method!$B$13,G70*(1-Method!$B$14),G70*(1+Method!$B$9)),F71)</x:f>
        <x:v>0</x:v>
      </x:c>
      <x:c r="W71" s="22" t="n">
        <x:f>C71-K70</x:f>
        <x:v>0</x:v>
      </x:c>
    </x:row>
    <x:row r="72" ht="25" customHeight="1">
      <x:c r="A72" s="2" t="str">
        <x:v>Weak early lower cost</x:v>
      </x:c>
      <x:c r="B72" s="2" t="n">
        <x:v>5</x:v>
      </x:c>
      <x:c r="C72" s="10" t="n">
        <x:v>9649599.803648602</x:v>
      </x:c>
      <x:c r="D72" s="17" t="n">
        <x:v>0.15</x:v>
      </x:c>
      <x:c r="E72" s="17" t="n">
        <x:v>0.005</x:v>
      </x:c>
      <x:c r="F72" s="10" t="n">
        <x:v>517298.3207608697</x:v>
      </x:c>
      <x:c r="G72" s="10" t="n">
        <x:v>517298.3207608697</x:v>
      </x:c>
      <x:c r="H72" s="10" t="n">
        <x:v>517298.3207608697</x:v>
      </x:c>
      <x:c r="I72" s="10" t="n">
        <x:v>0</x:v>
      </x:c>
      <x:c r="J72" s="10" t="n">
        <x:v>52510.733526604454</x:v>
      </x:c>
      <x:c r="K72" s="10" t="n">
        <x:v>10449635.971794287</x:v>
      </x:c>
      <x:c r="L72" s="10" t="n">
        <x:v>8187563.213970886</x:v>
      </x:c>
      <x:c r="M72" s="10" t="n">
        <x:v>425582.6086956522</x:v>
      </x:c>
      <x:c r="N72" s="21" t="b">
        <x:v>0</x:v>
      </x:c>
      <x:c r="O72" s="10" t="n">
        <x:f>(F72-G72)/(1+Method!$B$9)^(B72-1)/12</x:f>
        <x:v>0</x:v>
      </x:c>
      <x:c r="P72" s="10" t="n">
        <x:f>I72/(1+Method!$B$9)^(B72-1)/12</x:f>
        <x:v>0</x:v>
      </x:c>
      <x:c r="Q72" s="10" t="n">
        <x:f>M72/12</x:f>
        <x:v>35465.21739130435</x:v>
      </x:c>
      <x:c r="R72" s="22" t="n">
        <x:f>(C72-H72)*(1+D72)*(1-E72)-K72</x:f>
        <x:v>0</x:v>
      </x:c>
      <x:c r="S72" s="22" t="n">
        <x:f>(C72-H72)*(1+D72)*E72-J72</x:f>
        <x:v>0</x:v>
      </x:c>
      <x:c r="T72" s="22" t="n">
        <x:f>K72/(1+Method!$B$9)^B72-L72</x:f>
        <x:v>0</x:v>
      </x:c>
      <x:c r="U72" s="22" t="n">
        <x:f>H72/(1+Method!$B$9)^(B72-1)-M72</x:f>
        <x:v>0</x:v>
      </x:c>
      <x:c r="V72" s="22" t="n">
        <x:f>G72-IF(A72="Weak early flexible",IF(G71*(1+Method!$B$9)&gt;C72*Method!$B$13,G71*(1-Method!$B$14),G71*(1+Method!$B$9)),F72)</x:f>
        <x:v>0</x:v>
      </x:c>
      <x:c r="W72" s="22" t="n">
        <x:f>C72-K71</x:f>
        <x:v>0</x:v>
      </x:c>
    </x:row>
    <x:row r="73" ht="25" customHeight="1">
      <x:c r="A73" s="2" t="str">
        <x:v>Weak early lower cost</x:v>
      </x:c>
      <x:c r="B73" s="2" t="n">
        <x:v>6</x:v>
      </x:c>
      <x:c r="C73" s="10" t="n">
        <x:v>10449635.971794287</x:v>
      </x:c>
      <x:c r="D73" s="17" t="n">
        <x:v>0.08</x:v>
      </x:c>
      <x:c r="E73" s="17" t="n">
        <x:v>0.005</x:v>
      </x:c>
      <x:c r="F73" s="10" t="n">
        <x:v>543163.2367989132</x:v>
      </x:c>
      <x:c r="G73" s="10" t="n">
        <x:v>543163.2367989132</x:v>
      </x:c>
      <x:c r="H73" s="10" t="n">
        <x:v>543163.2367989132</x:v>
      </x:c>
      <x:c r="I73" s="10" t="n">
        <x:v>0</x:v>
      </x:c>
      <x:c r="J73" s="10" t="n">
        <x:v>53494.95276897501</x:v>
      </x:c>
      <x:c r="K73" s="10" t="n">
        <x:v>10645495.601026027</x:v>
      </x:c>
      <x:c r="L73" s="10" t="n">
        <x:v>7943832.722313109</x:v>
      </x:c>
      <x:c r="M73" s="10" t="n">
        <x:v>425582.6086956522</x:v>
      </x:c>
      <x:c r="N73" s="21" t="b">
        <x:v>0</x:v>
      </x:c>
      <x:c r="O73" s="10" t="n">
        <x:f>(F73-G73)/(1+Method!$B$9)^(B73-1)/12</x:f>
        <x:v>0</x:v>
      </x:c>
      <x:c r="P73" s="10" t="n">
        <x:f>I73/(1+Method!$B$9)^(B73-1)/12</x:f>
        <x:v>0</x:v>
      </x:c>
      <x:c r="Q73" s="10" t="n">
        <x:f>M73/12</x:f>
        <x:v>35465.21739130435</x:v>
      </x:c>
      <x:c r="R73" s="22" t="n">
        <x:f>(C73-H73)*(1+D73)*(1-E73)-K73</x:f>
        <x:v>0</x:v>
      </x:c>
      <x:c r="S73" s="22" t="n">
        <x:f>(C73-H73)*(1+D73)*E73-J73</x:f>
        <x:v>0</x:v>
      </x:c>
      <x:c r="T73" s="22" t="n">
        <x:f>K73/(1+Method!$B$9)^B73-L73</x:f>
        <x:v>0</x:v>
      </x:c>
      <x:c r="U73" s="22" t="n">
        <x:f>H73/(1+Method!$B$9)^(B73-1)-M73</x:f>
        <x:v>0</x:v>
      </x:c>
      <x:c r="V73" s="22" t="n">
        <x:f>G73-IF(A73="Weak early flexible",IF(G72*(1+Method!$B$9)&gt;C73*Method!$B$13,G72*(1-Method!$B$14),G72*(1+Method!$B$9)),F73)</x:f>
        <x:v>0</x:v>
      </x:c>
      <x:c r="W73" s="22" t="n">
        <x:f>C73-K72</x:f>
        <x:v>0</x:v>
      </x:c>
    </x:row>
    <x:row r="74" ht="25" customHeight="1">
      <x:c r="A74" s="2" t="str">
        <x:v>Weak early lower cost</x:v>
      </x:c>
      <x:c r="B74" s="2" t="n">
        <x:v>7</x:v>
      </x:c>
      <x:c r="C74" s="10" t="n">
        <x:v>10645495.601026027</x:v>
      </x:c>
      <x:c r="D74" s="17" t="n">
        <x:v>0.08</x:v>
      </x:c>
      <x:c r="E74" s="17" t="n">
        <x:v>0.005</x:v>
      </x:c>
      <x:c r="F74" s="10" t="n">
        <x:v>570321.3986388589</x:v>
      </x:c>
      <x:c r="G74" s="10" t="n">
        <x:v>570321.3986388589</x:v>
      </x:c>
      <x:c r="H74" s="10" t="n">
        <x:v>570321.3986388589</x:v>
      </x:c>
      <x:c r="I74" s="10" t="n">
        <x:v>0</x:v>
      </x:c>
      <x:c r="J74" s="10" t="n">
        <x:v>54405.940692890705</x:v>
      </x:c>
      <x:c r="K74" s="10" t="n">
        <x:v>10826782.19788525</x:v>
      </x:c>
      <x:c r="L74" s="10" t="n">
        <x:v>7694391.973422209</x:v>
      </x:c>
      <x:c r="M74" s="10" t="n">
        <x:v>425582.6086956522</x:v>
      </x:c>
      <x:c r="N74" s="21" t="b">
        <x:v>0</x:v>
      </x:c>
      <x:c r="O74" s="10" t="n">
        <x:f>(F74-G74)/(1+Method!$B$9)^(B74-1)/12</x:f>
        <x:v>0</x:v>
      </x:c>
      <x:c r="P74" s="10" t="n">
        <x:f>I74/(1+Method!$B$9)^(B74-1)/12</x:f>
        <x:v>0</x:v>
      </x:c>
      <x:c r="Q74" s="10" t="n">
        <x:f>M74/12</x:f>
        <x:v>35465.21739130435</x:v>
      </x:c>
      <x:c r="R74" s="22" t="n">
        <x:f>(C74-H74)*(1+D74)*(1-E74)-K74</x:f>
        <x:v>0</x:v>
      </x:c>
      <x:c r="S74" s="22" t="n">
        <x:f>(C74-H74)*(1+D74)*E74-J74</x:f>
        <x:v>0</x:v>
      </x:c>
      <x:c r="T74" s="22" t="n">
        <x:f>K74/(1+Method!$B$9)^B74-L74</x:f>
        <x:v>0</x:v>
      </x:c>
      <x:c r="U74" s="22" t="n">
        <x:f>H74/(1+Method!$B$9)^(B74-1)-M74</x:f>
        <x:v>0</x:v>
      </x:c>
      <x:c r="V74" s="22" t="n">
        <x:f>G74-IF(A74="Weak early flexible",IF(G73*(1+Method!$B$9)&gt;C74*Method!$B$13,G73*(1-Method!$B$14),G73*(1+Method!$B$9)),F74)</x:f>
        <x:v>0</x:v>
      </x:c>
      <x:c r="W74" s="22" t="n">
        <x:f>C74-K73</x:f>
        <x:v>0</x:v>
      </x:c>
    </x:row>
    <x:row r="75" ht="25" customHeight="1">
      <x:c r="A75" s="2" t="str">
        <x:v>Weak early lower cost</x:v>
      </x:c>
      <x:c r="B75" s="2" t="n">
        <x:v>8</x:v>
      </x:c>
      <x:c r="C75" s="10" t="n">
        <x:v>10826782.19788525</x:v>
      </x:c>
      <x:c r="D75" s="17" t="n">
        <x:v>0.08</x:v>
      </x:c>
      <x:c r="E75" s="17" t="n">
        <x:v>0.005</x:v>
      </x:c>
      <x:c r="F75" s="10" t="n">
        <x:v>598837.4685708019</x:v>
      </x:c>
      <x:c r="G75" s="10" t="n">
        <x:v>598837.4685708019</x:v>
      </x:c>
      <x:c r="H75" s="10" t="n">
        <x:v>598837.4685708019</x:v>
      </x:c>
      <x:c r="I75" s="10" t="n">
        <x:v>0</x:v>
      </x:c>
      <x:c r="J75" s="10" t="n">
        <x:v>55230.90153829803</x:v>
      </x:c>
      <x:c r="K75" s="10" t="n">
        <x:v>10990949.406121308</x:v>
      </x:c>
      <x:c r="L75" s="10" t="n">
        <x:v>7439107.184128722</x:v>
      </x:c>
      <x:c r="M75" s="10" t="n">
        <x:v>425582.6086956522</x:v>
      </x:c>
      <x:c r="N75" s="21" t="b">
        <x:v>0</x:v>
      </x:c>
      <x:c r="O75" s="10" t="n">
        <x:f>(F75-G75)/(1+Method!$B$9)^(B75-1)/12</x:f>
        <x:v>0</x:v>
      </x:c>
      <x:c r="P75" s="10" t="n">
        <x:f>I75/(1+Method!$B$9)^(B75-1)/12</x:f>
        <x:v>0</x:v>
      </x:c>
      <x:c r="Q75" s="10" t="n">
        <x:f>M75/12</x:f>
        <x:v>35465.21739130435</x:v>
      </x:c>
      <x:c r="R75" s="22" t="n">
        <x:f>(C75-H75)*(1+D75)*(1-E75)-K75</x:f>
        <x:v>0</x:v>
      </x:c>
      <x:c r="S75" s="22" t="n">
        <x:f>(C75-H75)*(1+D75)*E75-J75</x:f>
        <x:v>0</x:v>
      </x:c>
      <x:c r="T75" s="22" t="n">
        <x:f>K75/(1+Method!$B$9)^B75-L75</x:f>
        <x:v>0</x:v>
      </x:c>
      <x:c r="U75" s="22" t="n">
        <x:f>H75/(1+Method!$B$9)^(B75-1)-M75</x:f>
        <x:v>0</x:v>
      </x:c>
      <x:c r="V75" s="22" t="n">
        <x:f>G75-IF(A75="Weak early flexible",IF(G74*(1+Method!$B$9)&gt;C75*Method!$B$13,G74*(1-Method!$B$14),G74*(1+Method!$B$9)),F75)</x:f>
        <x:v>0</x:v>
      </x:c>
      <x:c r="W75" s="22" t="n">
        <x:f>C75-K74</x:f>
        <x:v>0</x:v>
      </x:c>
    </x:row>
    <x:row r="76" ht="25" customHeight="1">
      <x:c r="A76" s="2" t="str">
        <x:v>Weak early lower cost</x:v>
      </x:c>
      <x:c r="B76" s="2" t="n">
        <x:v>9</x:v>
      </x:c>
      <x:c r="C76" s="10" t="n">
        <x:v>10990949.406121308</x:v>
      </x:c>
      <x:c r="D76" s="17" t="n">
        <x:v>0.08</x:v>
      </x:c>
      <x:c r="E76" s="17" t="n">
        <x:v>0.005</x:v>
      </x:c>
      <x:c r="F76" s="10" t="n">
        <x:v>628779.341999342</x:v>
      </x:c>
      <x:c r="G76" s="10" t="n">
        <x:v>628779.341999342</x:v>
      </x:c>
      <x:c r="H76" s="10" t="n">
        <x:v>628779.341999342</x:v>
      </x:c>
      <x:c r="I76" s="10" t="n">
        <x:v>0</x:v>
      </x:c>
      <x:c r="J76" s="10" t="n">
        <x:v>55955.71834625862</x:v>
      </x:c>
      <x:c r="K76" s="10" t="n">
        <x:v>11135187.950905465</x:v>
      </x:c>
      <x:c r="L76" s="10" t="n">
        <x:v>7177841.436914644</x:v>
      </x:c>
      <x:c r="M76" s="10" t="n">
        <x:v>425582.6086956522</x:v>
      </x:c>
      <x:c r="N76" s="21" t="b">
        <x:v>0</x:v>
      </x:c>
      <x:c r="O76" s="10" t="n">
        <x:f>(F76-G76)/(1+Method!$B$9)^(B76-1)/12</x:f>
        <x:v>0</x:v>
      </x:c>
      <x:c r="P76" s="10" t="n">
        <x:f>I76/(1+Method!$B$9)^(B76-1)/12</x:f>
        <x:v>0</x:v>
      </x:c>
      <x:c r="Q76" s="10" t="n">
        <x:f>M76/12</x:f>
        <x:v>35465.21739130435</x:v>
      </x:c>
      <x:c r="R76" s="22" t="n">
        <x:f>(C76-H76)*(1+D76)*(1-E76)-K76</x:f>
        <x:v>0</x:v>
      </x:c>
      <x:c r="S76" s="22" t="n">
        <x:f>(C76-H76)*(1+D76)*E76-J76</x:f>
        <x:v>0</x:v>
      </x:c>
      <x:c r="T76" s="22" t="n">
        <x:f>K76/(1+Method!$B$9)^B76-L76</x:f>
        <x:v>0</x:v>
      </x:c>
      <x:c r="U76" s="22" t="n">
        <x:f>H76/(1+Method!$B$9)^(B76-1)-M76</x:f>
        <x:v>0</x:v>
      </x:c>
      <x:c r="V76" s="22" t="n">
        <x:f>G76-IF(A76="Weak early flexible",IF(G75*(1+Method!$B$9)&gt;C76*Method!$B$13,G75*(1-Method!$B$14),G75*(1+Method!$B$9)),F76)</x:f>
        <x:v>0</x:v>
      </x:c>
      <x:c r="W76" s="22" t="n">
        <x:f>C76-K75</x:f>
        <x:v>0</x:v>
      </x:c>
    </x:row>
    <x:row r="77" ht="25" customHeight="1">
      <x:c r="A77" s="2" t="str">
        <x:v>Weak early lower cost</x:v>
      </x:c>
      <x:c r="B77" s="2" t="n">
        <x:v>10</x:v>
      </x:c>
      <x:c r="C77" s="10" t="n">
        <x:v>11135187.950905465</x:v>
      </x:c>
      <x:c r="D77" s="17" t="n">
        <x:v>0.08</x:v>
      </x:c>
      <x:c r="E77" s="17" t="n">
        <x:v>0.005</x:v>
      </x:c>
      <x:c r="F77" s="10" t="n">
        <x:v>660218.3090993091</x:v>
      </x:c>
      <x:c r="G77" s="10" t="n">
        <x:v>660218.3090993091</x:v>
      </x:c>
      <x:c r="H77" s="10" t="n">
        <x:v>660218.3090993091</x:v>
      </x:c>
      <x:c r="I77" s="10" t="n">
        <x:v>0</x:v>
      </x:c>
      <x:c r="J77" s="10" t="n">
        <x:v>56564.83606575325</x:v>
      </x:c>
      <x:c r="K77" s="10" t="n">
        <x:v>11256402.377084896</x:v>
      </x:c>
      <x:c r="L77" s="10" t="n">
        <x:v>6910454.6064801235</x:v>
      </x:c>
      <x:c r="M77" s="10" t="n">
        <x:v>425582.6086956522</x:v>
      </x:c>
      <x:c r="N77" s="21" t="b">
        <x:v>0</x:v>
      </x:c>
      <x:c r="O77" s="10" t="n">
        <x:f>(F77-G77)/(1+Method!$B$9)^(B77-1)/12</x:f>
        <x:v>0</x:v>
      </x:c>
      <x:c r="P77" s="10" t="n">
        <x:f>I77/(1+Method!$B$9)^(B77-1)/12</x:f>
        <x:v>0</x:v>
      </x:c>
      <x:c r="Q77" s="10" t="n">
        <x:f>M77/12</x:f>
        <x:v>35465.21739130435</x:v>
      </x:c>
      <x:c r="R77" s="22" t="n">
        <x:f>(C77-H77)*(1+D77)*(1-E77)-K77</x:f>
        <x:v>0</x:v>
      </x:c>
      <x:c r="S77" s="22" t="n">
        <x:f>(C77-H77)*(1+D77)*E77-J77</x:f>
        <x:v>0</x:v>
      </x:c>
      <x:c r="T77" s="22" t="n">
        <x:f>K77/(1+Method!$B$9)^B77-L77</x:f>
        <x:v>0</x:v>
      </x:c>
      <x:c r="U77" s="22" t="n">
        <x:f>H77/(1+Method!$B$9)^(B77-1)-M77</x:f>
        <x:v>0</x:v>
      </x:c>
      <x:c r="V77" s="22" t="n">
        <x:f>G77-IF(A77="Weak early flexible",IF(G76*(1+Method!$B$9)&gt;C77*Method!$B$13,G76*(1-Method!$B$14),G76*(1+Method!$B$9)),F77)</x:f>
        <x:v>0</x:v>
      </x:c>
      <x:c r="W77" s="22" t="n">
        <x:f>C77-K76</x:f>
        <x:v>0</x:v>
      </x:c>
    </x:row>
    <x:row r="78" ht="25" customHeight="1">
      <x:c r="A78" s="2" t="str">
        <x:v>Weak early lower cost</x:v>
      </x:c>
      <x:c r="B78" s="2" t="n">
        <x:v>11</x:v>
      </x:c>
      <x:c r="C78" s="10" t="n">
        <x:v>11256402.377084896</x:v>
      </x:c>
      <x:c r="D78" s="17" t="n">
        <x:v>0.08</x:v>
      </x:c>
      <x:c r="E78" s="17" t="n">
        <x:v>0.005</x:v>
      </x:c>
      <x:c r="F78" s="10" t="n">
        <x:v>693229.2245542746</x:v>
      </x:c>
      <x:c r="G78" s="10" t="n">
        <x:v>693229.2245542746</x:v>
      </x:c>
      <x:c r="H78" s="10" t="n">
        <x:v>693229.2245542746</x:v>
      </x:c>
      <x:c r="I78" s="10" t="n">
        <x:v>0</x:v>
      </x:c>
      <x:c r="J78" s="10" t="n">
        <x:v>57041.13502366537</x:v>
      </x:c>
      <x:c r="K78" s="10" t="n">
        <x:v>11351185.869709408</x:v>
      </x:c>
      <x:c r="L78" s="10" t="n">
        <x:v>6636803.284589709</x:v>
      </x:c>
      <x:c r="M78" s="10" t="n">
        <x:v>425582.6086956522</x:v>
      </x:c>
      <x:c r="N78" s="21" t="b">
        <x:v>0</x:v>
      </x:c>
      <x:c r="O78" s="10" t="n">
        <x:f>(F78-G78)/(1+Method!$B$9)^(B78-1)/12</x:f>
        <x:v>0</x:v>
      </x:c>
      <x:c r="P78" s="10" t="n">
        <x:f>I78/(1+Method!$B$9)^(B78-1)/12</x:f>
        <x:v>0</x:v>
      </x:c>
      <x:c r="Q78" s="10" t="n">
        <x:f>M78/12</x:f>
        <x:v>35465.21739130435</x:v>
      </x:c>
      <x:c r="R78" s="22" t="n">
        <x:f>(C78-H78)*(1+D78)*(1-E78)-K78</x:f>
        <x:v>0</x:v>
      </x:c>
      <x:c r="S78" s="22" t="n">
        <x:f>(C78-H78)*(1+D78)*E78-J78</x:f>
        <x:v>0</x:v>
      </x:c>
      <x:c r="T78" s="22" t="n">
        <x:f>K78/(1+Method!$B$9)^B78-L78</x:f>
        <x:v>0</x:v>
      </x:c>
      <x:c r="U78" s="22" t="n">
        <x:f>H78/(1+Method!$B$9)^(B78-1)-M78</x:f>
        <x:v>0</x:v>
      </x:c>
      <x:c r="V78" s="22" t="n">
        <x:f>G78-IF(A78="Weak early flexible",IF(G77*(1+Method!$B$9)&gt;C78*Method!$B$13,G77*(1-Method!$B$14),G77*(1+Method!$B$9)),F78)</x:f>
        <x:v>0</x:v>
      </x:c>
      <x:c r="W78" s="22" t="n">
        <x:f>C78-K77</x:f>
        <x:v>0</x:v>
      </x:c>
    </x:row>
    <x:row r="79" ht="25" customHeight="1">
      <x:c r="A79" s="2" t="str">
        <x:v>Weak early lower cost</x:v>
      </x:c>
      <x:c r="B79" s="2" t="n">
        <x:v>12</x:v>
      </x:c>
      <x:c r="C79" s="10" t="n">
        <x:v>11351185.869709408</x:v>
      </x:c>
      <x:c r="D79" s="17" t="n">
        <x:v>0.08</x:v>
      </x:c>
      <x:c r="E79" s="17" t="n">
        <x:v>0.005</x:v>
      </x:c>
      <x:c r="F79" s="10" t="n">
        <x:v>727890.6857819883</x:v>
      </x:c>
      <x:c r="G79" s="10" t="n">
        <x:v>727890.6857819883</x:v>
      </x:c>
      <x:c r="H79" s="10" t="n">
        <x:v>727890.6857819883</x:v>
      </x:c>
      <x:c r="I79" s="10" t="n">
        <x:v>0</x:v>
      </x:c>
      <x:c r="J79" s="10" t="n">
        <x:v>57365.79399320808</x:v>
      </x:c>
      <x:c r="K79" s="10" t="n">
        <x:v>11415793.004648406</x:v>
      </x:c>
      <x:c r="L79" s="10" t="n">
        <x:v>6356740.70315786</x:v>
      </x:c>
      <x:c r="M79" s="10" t="n">
        <x:v>425582.6086956522</x:v>
      </x:c>
      <x:c r="N79" s="21" t="b">
        <x:v>0</x:v>
      </x:c>
      <x:c r="O79" s="10" t="n">
        <x:f>(F79-G79)/(1+Method!$B$9)^(B79-1)/12</x:f>
        <x:v>0</x:v>
      </x:c>
      <x:c r="P79" s="10" t="n">
        <x:f>I79/(1+Method!$B$9)^(B79-1)/12</x:f>
        <x:v>0</x:v>
      </x:c>
      <x:c r="Q79" s="10" t="n">
        <x:f>M79/12</x:f>
        <x:v>35465.21739130435</x:v>
      </x:c>
      <x:c r="R79" s="22" t="n">
        <x:f>(C79-H79)*(1+D79)*(1-E79)-K79</x:f>
        <x:v>0</x:v>
      </x:c>
      <x:c r="S79" s="22" t="n">
        <x:f>(C79-H79)*(1+D79)*E79-J79</x:f>
        <x:v>0</x:v>
      </x:c>
      <x:c r="T79" s="22" t="n">
        <x:f>K79/(1+Method!$B$9)^B79-L79</x:f>
        <x:v>0</x:v>
      </x:c>
      <x:c r="U79" s="22" t="n">
        <x:f>H79/(1+Method!$B$9)^(B79-1)-M79</x:f>
        <x:v>0</x:v>
      </x:c>
      <x:c r="V79" s="22" t="n">
        <x:f>G79-IF(A79="Weak early flexible",IF(G78*(1+Method!$B$9)&gt;C79*Method!$B$13,G78*(1-Method!$B$14),G78*(1+Method!$B$9)),F79)</x:f>
        <x:v>0</x:v>
      </x:c>
      <x:c r="W79" s="22" t="n">
        <x:f>C79-K78</x:f>
        <x:v>0</x:v>
      </x:c>
    </x:row>
    <x:row r="80" ht="25" customHeight="1">
      <x:c r="A80" s="2" t="str">
        <x:v>Weak early lower cost</x:v>
      </x:c>
      <x:c r="B80" s="2" t="n">
        <x:v>13</x:v>
      </x:c>
      <x:c r="C80" s="10" t="n">
        <x:v>11415793.004648406</x:v>
      </x:c>
      <x:c r="D80" s="17" t="n">
        <x:v>0.08</x:v>
      </x:c>
      <x:c r="E80" s="17" t="n">
        <x:v>0.005</x:v>
      </x:c>
      <x:c r="F80" s="10" t="n">
        <x:v>764285.2200710878</x:v>
      </x:c>
      <x:c r="G80" s="10" t="n">
        <x:v>764285.2200710878</x:v>
      </x:c>
      <x:c r="H80" s="10" t="n">
        <x:v>764285.2200710878</x:v>
      </x:c>
      <x:c r="I80" s="10" t="n">
        <x:v>0</x:v>
      </x:c>
      <x:c r="J80" s="10" t="n">
        <x:v>57518.142036717516</x:v>
      </x:c>
      <x:c r="K80" s="10" t="n">
        <x:v>11446110.265306786</x:v>
      </x:c>
      <x:c r="L80" s="10" t="n">
        <x:v>6070116.655532464</x:v>
      </x:c>
      <x:c r="M80" s="10" t="n">
        <x:v>425582.6086956522</x:v>
      </x:c>
      <x:c r="N80" s="21" t="b">
        <x:v>0</x:v>
      </x:c>
      <x:c r="O80" s="10" t="n">
        <x:f>(F80-G80)/(1+Method!$B$9)^(B80-1)/12</x:f>
        <x:v>0</x:v>
      </x:c>
      <x:c r="P80" s="10" t="n">
        <x:f>I80/(1+Method!$B$9)^(B80-1)/12</x:f>
        <x:v>0</x:v>
      </x:c>
      <x:c r="Q80" s="10" t="n">
        <x:f>M80/12</x:f>
        <x:v>35465.21739130435</x:v>
      </x:c>
      <x:c r="R80" s="22" t="n">
        <x:f>(C80-H80)*(1+D80)*(1-E80)-K80</x:f>
        <x:v>0</x:v>
      </x:c>
      <x:c r="S80" s="22" t="n">
        <x:f>(C80-H80)*(1+D80)*E80-J80</x:f>
        <x:v>0</x:v>
      </x:c>
      <x:c r="T80" s="22" t="n">
        <x:f>K80/(1+Method!$B$9)^B80-L80</x:f>
        <x:v>0</x:v>
      </x:c>
      <x:c r="U80" s="22" t="n">
        <x:f>H80/(1+Method!$B$9)^(B80-1)-M80</x:f>
        <x:v>0</x:v>
      </x:c>
      <x:c r="V80" s="22" t="n">
        <x:f>G80-IF(A80="Weak early flexible",IF(G79*(1+Method!$B$9)&gt;C80*Method!$B$13,G79*(1-Method!$B$14),G79*(1+Method!$B$9)),F80)</x:f>
        <x:v>0</x:v>
      </x:c>
      <x:c r="W80" s="22" t="n">
        <x:f>C80-K79</x:f>
        <x:v>0</x:v>
      </x:c>
    </x:row>
    <x:row r="81" ht="25" customHeight="1">
      <x:c r="A81" s="2" t="str">
        <x:v>Weak early lower cost</x:v>
      </x:c>
      <x:c r="B81" s="2" t="n">
        <x:v>14</x:v>
      </x:c>
      <x:c r="C81" s="10" t="n">
        <x:v>11446110.265306786</x:v>
      </x:c>
      <x:c r="D81" s="17" t="n">
        <x:v>0.08</x:v>
      </x:c>
      <x:c r="E81" s="17" t="n">
        <x:v>0.005</x:v>
      </x:c>
      <x:c r="F81" s="10" t="n">
        <x:v>802499.4810746423</x:v>
      </x:c>
      <x:c r="G81" s="10" t="n">
        <x:v>802499.4810746423</x:v>
      </x:c>
      <x:c r="H81" s="10" t="n">
        <x:v>802499.4810746423</x:v>
      </x:c>
      <x:c r="I81" s="10" t="n">
        <x:v>0</x:v>
      </x:c>
      <x:c r="J81" s="10" t="n">
        <x:v>57475.49823485358</x:v>
      </x:c>
      <x:c r="K81" s="10" t="n">
        <x:v>11437624.148735862</x:v>
      </x:c>
      <x:c r="L81" s="10" t="n">
        <x:v>5776777.4159341315</x:v>
      </x:c>
      <x:c r="M81" s="10" t="n">
        <x:v>425582.6086956522</x:v>
      </x:c>
      <x:c r="N81" s="21" t="b">
        <x:v>0</x:v>
      </x:c>
      <x:c r="O81" s="10" t="n">
        <x:f>(F81-G81)/(1+Method!$B$9)^(B81-1)/12</x:f>
        <x:v>0</x:v>
      </x:c>
      <x:c r="P81" s="10" t="n">
        <x:f>I81/(1+Method!$B$9)^(B81-1)/12</x:f>
        <x:v>0</x:v>
      </x:c>
      <x:c r="Q81" s="10" t="n">
        <x:f>M81/12</x:f>
        <x:v>35465.21739130435</x:v>
      </x:c>
      <x:c r="R81" s="22" t="n">
        <x:f>(C81-H81)*(1+D81)*(1-E81)-K81</x:f>
        <x:v>0</x:v>
      </x:c>
      <x:c r="S81" s="22" t="n">
        <x:f>(C81-H81)*(1+D81)*E81-J81</x:f>
        <x:v>0</x:v>
      </x:c>
      <x:c r="T81" s="22" t="n">
        <x:f>K81/(1+Method!$B$9)^B81-L81</x:f>
        <x:v>0</x:v>
      </x:c>
      <x:c r="U81" s="22" t="n">
        <x:f>H81/(1+Method!$B$9)^(B81-1)-M81</x:f>
        <x:v>0</x:v>
      </x:c>
      <x:c r="V81" s="22" t="n">
        <x:f>G81-IF(A81="Weak early flexible",IF(G80*(1+Method!$B$9)&gt;C81*Method!$B$13,G80*(1-Method!$B$14),G80*(1+Method!$B$9)),F81)</x:f>
        <x:v>0</x:v>
      </x:c>
      <x:c r="W81" s="22" t="n">
        <x:f>C81-K80</x:f>
        <x:v>0</x:v>
      </x:c>
    </x:row>
    <x:row r="82" ht="25" customHeight="1">
      <x:c r="A82" s="2" t="str">
        <x:v>Weak early lower cost</x:v>
      </x:c>
      <x:c r="B82" s="2" t="n">
        <x:v>15</x:v>
      </x:c>
      <x:c r="C82" s="10" t="n">
        <x:v>11437624.148735862</x:v>
      </x:c>
      <x:c r="D82" s="17" t="n">
        <x:v>0.08</x:v>
      </x:c>
      <x:c r="E82" s="17" t="n">
        <x:v>0.005</x:v>
      </x:c>
      <x:c r="F82" s="10" t="n">
        <x:v>842624.4551283744</x:v>
      </x:c>
      <x:c r="G82" s="10" t="n">
        <x:v>842624.4551283744</x:v>
      </x:c>
      <x:c r="H82" s="10" t="n">
        <x:v>842624.4551283744</x:v>
      </x:c>
      <x:c r="I82" s="10" t="n">
        <x:v>0</x:v>
      </x:c>
      <x:c r="J82" s="10" t="n">
        <x:v>57212.99834548044</x:v>
      </x:c>
      <x:c r="K82" s="10" t="n">
        <x:v>11385386.670750607</x:v>
      </x:c>
      <x:c r="L82" s="10" t="n">
        <x:v>5476565.657008067</x:v>
      </x:c>
      <x:c r="M82" s="10" t="n">
        <x:v>425582.6086956522</x:v>
      </x:c>
      <x:c r="N82" s="21" t="b">
        <x:v>0</x:v>
      </x:c>
      <x:c r="O82" s="10" t="n">
        <x:f>(F82-G82)/(1+Method!$B$9)^(B82-1)/12</x:f>
        <x:v>0</x:v>
      </x:c>
      <x:c r="P82" s="10" t="n">
        <x:f>I82/(1+Method!$B$9)^(B82-1)/12</x:f>
        <x:v>0</x:v>
      </x:c>
      <x:c r="Q82" s="10" t="n">
        <x:f>M82/12</x:f>
        <x:v>35465.21739130435</x:v>
      </x:c>
      <x:c r="R82" s="22" t="n">
        <x:f>(C82-H82)*(1+D82)*(1-E82)-K82</x:f>
        <x:v>0</x:v>
      </x:c>
      <x:c r="S82" s="22" t="n">
        <x:f>(C82-H82)*(1+D82)*E82-J82</x:f>
        <x:v>0</x:v>
      </x:c>
      <x:c r="T82" s="22" t="n">
        <x:f>K82/(1+Method!$B$9)^B82-L82</x:f>
        <x:v>0</x:v>
      </x:c>
      <x:c r="U82" s="22" t="n">
        <x:f>H82/(1+Method!$B$9)^(B82-1)-M82</x:f>
        <x:v>0</x:v>
      </x:c>
      <x:c r="V82" s="22" t="n">
        <x:f>G82-IF(A82="Weak early flexible",IF(G81*(1+Method!$B$9)&gt;C82*Method!$B$13,G81*(1-Method!$B$14),G81*(1+Method!$B$9)),F82)</x:f>
        <x:v>0</x:v>
      </x:c>
      <x:c r="W82" s="22" t="n">
        <x:f>C82-K81</x:f>
        <x:v>0</x:v>
      </x:c>
    </x:row>
    <x:row r="83" ht="25" customHeight="1">
      <x:c r="A83" s="2" t="str">
        <x:v>Weak early lower cost</x:v>
      </x:c>
      <x:c r="B83" s="2" t="n">
        <x:v>16</x:v>
      </x:c>
      <x:c r="C83" s="10" t="n">
        <x:v>11385386.670750607</x:v>
      </x:c>
      <x:c r="D83" s="17" t="n">
        <x:v>0.08</x:v>
      </x:c>
      <x:c r="E83" s="17" t="n">
        <x:v>0.005</x:v>
      </x:c>
      <x:c r="F83" s="10" t="n">
        <x:v>884755.6778847933</x:v>
      </x:c>
      <x:c r="G83" s="10" t="n">
        <x:v>884755.6778847933</x:v>
      </x:c>
      <x:c r="H83" s="10" t="n">
        <x:v>884755.6778847933</x:v>
      </x:c>
      <x:c r="I83" s="10" t="n">
        <x:v>0</x:v>
      </x:c>
      <x:c r="J83" s="10" t="n">
        <x:v>56703.4073614754</x:v>
      </x:c>
      <x:c r="K83" s="10" t="n">
        <x:v>11283978.064933604</x:v>
      </x:c>
      <x:c r="L83" s="10" t="n">
        <x:v>5169320.365444306</x:v>
      </x:c>
      <x:c r="M83" s="10" t="n">
        <x:v>425582.6086956522</x:v>
      </x:c>
      <x:c r="N83" s="21" t="b">
        <x:v>0</x:v>
      </x:c>
      <x:c r="O83" s="10" t="n">
        <x:f>(F83-G83)/(1+Method!$B$9)^(B83-1)/12</x:f>
        <x:v>0</x:v>
      </x:c>
      <x:c r="P83" s="10" t="n">
        <x:f>I83/(1+Method!$B$9)^(B83-1)/12</x:f>
        <x:v>0</x:v>
      </x:c>
      <x:c r="Q83" s="10" t="n">
        <x:f>M83/12</x:f>
        <x:v>35465.21739130435</x:v>
      </x:c>
      <x:c r="R83" s="22" t="n">
        <x:f>(C83-H83)*(1+D83)*(1-E83)-K83</x:f>
        <x:v>0</x:v>
      </x:c>
      <x:c r="S83" s="22" t="n">
        <x:f>(C83-H83)*(1+D83)*E83-J83</x:f>
        <x:v>0</x:v>
      </x:c>
      <x:c r="T83" s="22" t="n">
        <x:f>K83/(1+Method!$B$9)^B83-L83</x:f>
        <x:v>0</x:v>
      </x:c>
      <x:c r="U83" s="22" t="n">
        <x:f>H83/(1+Method!$B$9)^(B83-1)-M83</x:f>
        <x:v>0</x:v>
      </x:c>
      <x:c r="V83" s="22" t="n">
        <x:f>G83-IF(A83="Weak early flexible",IF(G82*(1+Method!$B$9)&gt;C83*Method!$B$13,G82*(1-Method!$B$14),G82*(1+Method!$B$9)),F83)</x:f>
        <x:v>0</x:v>
      </x:c>
      <x:c r="W83" s="22" t="n">
        <x:f>C83-K82</x:f>
        <x:v>0</x:v>
      </x:c>
    </x:row>
    <x:row r="84" ht="25" customHeight="1">
      <x:c r="A84" s="2" t="str">
        <x:v>Weak early lower cost</x:v>
      </x:c>
      <x:c r="B84" s="2" t="n">
        <x:v>17</x:v>
      </x:c>
      <x:c r="C84" s="10" t="n">
        <x:v>11283978.064933604</x:v>
      </x:c>
      <x:c r="D84" s="17" t="n">
        <x:v>0.08</x:v>
      </x:c>
      <x:c r="E84" s="17" t="n">
        <x:v>0.005</x:v>
      </x:c>
      <x:c r="F84" s="10" t="n">
        <x:v>928993.4617790327</x:v>
      </x:c>
      <x:c r="G84" s="10" t="n">
        <x:v>928993.4617790327</x:v>
      </x:c>
      <x:c r="H84" s="10" t="n">
        <x:v>928993.4617790327</x:v>
      </x:c>
      <x:c r="I84" s="10" t="n">
        <x:v>0</x:v>
      </x:c>
      <x:c r="J84" s="10" t="n">
        <x:v>55916.916857034696</x:v>
      </x:c>
      <x:c r="K84" s="10" t="n">
        <x:v>11127466.454549905</x:v>
      </x:c>
      <x:c r="L84" s="10" t="n">
        <x:v>4854876.755621051</x:v>
      </x:c>
      <x:c r="M84" s="10" t="n">
        <x:v>425582.6086956522</x:v>
      </x:c>
      <x:c r="N84" s="21" t="b">
        <x:v>0</x:v>
      </x:c>
      <x:c r="O84" s="10" t="n">
        <x:f>(F84-G84)/(1+Method!$B$9)^(B84-1)/12</x:f>
        <x:v>0</x:v>
      </x:c>
      <x:c r="P84" s="10" t="n">
        <x:f>I84/(1+Method!$B$9)^(B84-1)/12</x:f>
        <x:v>0</x:v>
      </x:c>
      <x:c r="Q84" s="10" t="n">
        <x:f>M84/12</x:f>
        <x:v>35465.21739130435</x:v>
      </x:c>
      <x:c r="R84" s="22" t="n">
        <x:f>(C84-H84)*(1+D84)*(1-E84)-K84</x:f>
        <x:v>0</x:v>
      </x:c>
      <x:c r="S84" s="22" t="n">
        <x:f>(C84-H84)*(1+D84)*E84-J84</x:f>
        <x:v>0</x:v>
      </x:c>
      <x:c r="T84" s="22" t="n">
        <x:f>K84/(1+Method!$B$9)^B84-L84</x:f>
        <x:v>0</x:v>
      </x:c>
      <x:c r="U84" s="22" t="n">
        <x:f>H84/(1+Method!$B$9)^(B84-1)-M84</x:f>
        <x:v>0</x:v>
      </x:c>
      <x:c r="V84" s="22" t="n">
        <x:f>G84-IF(A84="Weak early flexible",IF(G83*(1+Method!$B$9)&gt;C84*Method!$B$13,G83*(1-Method!$B$14),G83*(1+Method!$B$9)),F84)</x:f>
        <x:v>0</x:v>
      </x:c>
      <x:c r="W84" s="22" t="n">
        <x:f>C84-K83</x:f>
        <x:v>0</x:v>
      </x:c>
    </x:row>
    <x:row r="85" ht="25" customHeight="1">
      <x:c r="A85" s="2" t="str">
        <x:v>Weak early lower cost</x:v>
      </x:c>
      <x:c r="B85" s="2" t="n">
        <x:v>18</x:v>
      </x:c>
      <x:c r="C85" s="10" t="n">
        <x:v>11127466.454549905</x:v>
      </x:c>
      <x:c r="D85" s="17" t="n">
        <x:v>0.08</x:v>
      </x:c>
      <x:c r="E85" s="17" t="n">
        <x:v>0.005</x:v>
      </x:c>
      <x:c r="F85" s="10" t="n">
        <x:v>975443.1348679846</x:v>
      </x:c>
      <x:c r="G85" s="10" t="n">
        <x:v>975443.1348679846</x:v>
      </x:c>
      <x:c r="H85" s="10" t="n">
        <x:v>975443.1348679846</x:v>
      </x:c>
      <x:c r="I85" s="10" t="n">
        <x:v>0</x:v>
      </x:c>
      <x:c r="J85" s="10" t="n">
        <x:v>54820.92592628237</x:v>
      </x:c>
      <x:c r="K85" s="10" t="n">
        <x:v>10909364.25933019</x:v>
      </x:c>
      <x:c r="L85" s="10" t="n">
        <x:v>4533066.181224794</x:v>
      </x:c>
      <x:c r="M85" s="10" t="n">
        <x:v>425582.6086956522</x:v>
      </x:c>
      <x:c r="N85" s="21" t="b">
        <x:v>0</x:v>
      </x:c>
      <x:c r="O85" s="10" t="n">
        <x:f>(F85-G85)/(1+Method!$B$9)^(B85-1)/12</x:f>
        <x:v>0</x:v>
      </x:c>
      <x:c r="P85" s="10" t="n">
        <x:f>I85/(1+Method!$B$9)^(B85-1)/12</x:f>
        <x:v>0</x:v>
      </x:c>
      <x:c r="Q85" s="10" t="n">
        <x:f>M85/12</x:f>
        <x:v>35465.21739130435</x:v>
      </x:c>
      <x:c r="R85" s="22" t="n">
        <x:f>(C85-H85)*(1+D85)*(1-E85)-K85</x:f>
        <x:v>0</x:v>
      </x:c>
      <x:c r="S85" s="22" t="n">
        <x:f>(C85-H85)*(1+D85)*E85-J85</x:f>
        <x:v>0</x:v>
      </x:c>
      <x:c r="T85" s="22" t="n">
        <x:f>K85/(1+Method!$B$9)^B85-L85</x:f>
        <x:v>0</x:v>
      </x:c>
      <x:c r="U85" s="22" t="n">
        <x:f>H85/(1+Method!$B$9)^(B85-1)-M85</x:f>
        <x:v>0</x:v>
      </x:c>
      <x:c r="V85" s="22" t="n">
        <x:f>G85-IF(A85="Weak early flexible",IF(G84*(1+Method!$B$9)&gt;C85*Method!$B$13,G84*(1-Method!$B$14),G84*(1+Method!$B$9)),F85)</x:f>
        <x:v>0</x:v>
      </x:c>
      <x:c r="W85" s="22" t="n">
        <x:f>C85-K84</x:f>
        <x:v>0</x:v>
      </x:c>
    </x:row>
    <x:row r="86" ht="25" customHeight="1">
      <x:c r="A86" s="2" t="str">
        <x:v>Weak early lower cost</x:v>
      </x:c>
      <x:c r="B86" s="2" t="n">
        <x:v>19</x:v>
      </x:c>
      <x:c r="C86" s="10" t="n">
        <x:v>10909364.25933019</x:v>
      </x:c>
      <x:c r="D86" s="17" t="n">
        <x:v>0.08</x:v>
      </x:c>
      <x:c r="E86" s="17" t="n">
        <x:v>0.005</x:v>
      </x:c>
      <x:c r="F86" s="10" t="n">
        <x:v>1024215.2916113837</x:v>
      </x:c>
      <x:c r="G86" s="10" t="n">
        <x:v>1024215.2916113837</x:v>
      </x:c>
      <x:c r="H86" s="10" t="n">
        <x:v>1024215.2916113837</x:v>
      </x:c>
      <x:c r="I86" s="10" t="n">
        <x:v>0</x:v>
      </x:c>
      <x:c r="J86" s="10" t="n">
        <x:v>53379.80442568156</x:v>
      </x:c>
      <x:c r="K86" s="10" t="n">
        <x:v>10622581.08071063</x:v>
      </x:c>
      <x:c r="L86" s="10" t="n">
        <x:v>4203716.044799824</x:v>
      </x:c>
      <x:c r="M86" s="10" t="n">
        <x:v>425582.6086956522</x:v>
      </x:c>
      <x:c r="N86" s="21" t="b">
        <x:v>0</x:v>
      </x:c>
      <x:c r="O86" s="10" t="n">
        <x:f>(F86-G86)/(1+Method!$B$9)^(B86-1)/12</x:f>
        <x:v>0</x:v>
      </x:c>
      <x:c r="P86" s="10" t="n">
        <x:f>I86/(1+Method!$B$9)^(B86-1)/12</x:f>
        <x:v>0</x:v>
      </x:c>
      <x:c r="Q86" s="10" t="n">
        <x:f>M86/12</x:f>
        <x:v>35465.21739130435</x:v>
      </x:c>
      <x:c r="R86" s="22" t="n">
        <x:f>(C86-H86)*(1+D86)*(1-E86)-K86</x:f>
        <x:v>0</x:v>
      </x:c>
      <x:c r="S86" s="22" t="n">
        <x:f>(C86-H86)*(1+D86)*E86-J86</x:f>
        <x:v>0</x:v>
      </x:c>
      <x:c r="T86" s="22" t="n">
        <x:f>K86/(1+Method!$B$9)^B86-L86</x:f>
        <x:v>0</x:v>
      </x:c>
      <x:c r="U86" s="22" t="n">
        <x:f>H86/(1+Method!$B$9)^(B86-1)-M86</x:f>
        <x:v>0</x:v>
      </x:c>
      <x:c r="V86" s="22" t="n">
        <x:f>G86-IF(A86="Weak early flexible",IF(G85*(1+Method!$B$9)&gt;C86*Method!$B$13,G85*(1-Method!$B$14),G85*(1+Method!$B$9)),F86)</x:f>
        <x:v>0</x:v>
      </x:c>
      <x:c r="W86" s="22" t="n">
        <x:f>C86-K85</x:f>
        <x:v>0</x:v>
      </x:c>
    </x:row>
    <x:row r="87" ht="25" customHeight="1">
      <x:c r="A87" s="2" t="str">
        <x:v>Weak early lower cost</x:v>
      </x:c>
      <x:c r="B87" s="2" t="n">
        <x:v>20</x:v>
      </x:c>
      <x:c r="C87" s="10" t="n">
        <x:v>10622581.08071063</x:v>
      </x:c>
      <x:c r="D87" s="17" t="n">
        <x:v>0.08</x:v>
      </x:c>
      <x:c r="E87" s="17" t="n">
        <x:v>0.005</x:v>
      </x:c>
      <x:c r="F87" s="10" t="n">
        <x:v>1075426.0561919531</x:v>
      </x:c>
      <x:c r="G87" s="10" t="n">
        <x:v>1075426.0561919531</x:v>
      </x:c>
      <x:c r="H87" s="10" t="n">
        <x:v>1075426.0561919531</x:v>
      </x:c>
      <x:c r="I87" s="10" t="n">
        <x:v>0</x:v>
      </x:c>
      <x:c r="J87" s="10" t="n">
        <x:v>51554.637132400865</x:v>
      </x:c>
      <x:c r="K87" s="10" t="n">
        <x:v>10259372.789347772</x:v>
      </x:c>
      <x:c r="L87" s="10" t="n">
        <x:v>3866649.7051786133</x:v>
      </x:c>
      <x:c r="M87" s="10" t="n">
        <x:v>425582.6086956522</x:v>
      </x:c>
      <x:c r="N87" s="21" t="b">
        <x:v>0</x:v>
      </x:c>
      <x:c r="O87" s="10" t="n">
        <x:f>(F87-G87)/(1+Method!$B$9)^(B87-1)/12</x:f>
        <x:v>0</x:v>
      </x:c>
      <x:c r="P87" s="10" t="n">
        <x:f>I87/(1+Method!$B$9)^(B87-1)/12</x:f>
        <x:v>0</x:v>
      </x:c>
      <x:c r="Q87" s="10" t="n">
        <x:f>M87/12</x:f>
        <x:v>35465.21739130435</x:v>
      </x:c>
      <x:c r="R87" s="22" t="n">
        <x:f>(C87-H87)*(1+D87)*(1-E87)-K87</x:f>
        <x:v>0</x:v>
      </x:c>
      <x:c r="S87" s="22" t="n">
        <x:f>(C87-H87)*(1+D87)*E87-J87</x:f>
        <x:v>0</x:v>
      </x:c>
      <x:c r="T87" s="22" t="n">
        <x:f>K87/(1+Method!$B$9)^B87-L87</x:f>
        <x:v>0</x:v>
      </x:c>
      <x:c r="U87" s="22" t="n">
        <x:f>H87/(1+Method!$B$9)^(B87-1)-M87</x:f>
        <x:v>0</x:v>
      </x:c>
      <x:c r="V87" s="22" t="n">
        <x:f>G87-IF(A87="Weak early flexible",IF(G86*(1+Method!$B$9)&gt;C87*Method!$B$13,G86*(1-Method!$B$14),G86*(1+Method!$B$9)),F87)</x:f>
        <x:v>0</x:v>
      </x:c>
      <x:c r="W87" s="22" t="n">
        <x:f>C87-K86</x:f>
        <x:v>0</x:v>
      </x:c>
    </x:row>
    <x:row r="88" ht="25" customHeight="1">
      <x:c r="A88" s="2" t="str">
        <x:v>Weak early lower cost</x:v>
      </x:c>
      <x:c r="B88" s="2" t="n">
        <x:v>21</x:v>
      </x:c>
      <x:c r="C88" s="10" t="n">
        <x:v>10259372.789347772</x:v>
      </x:c>
      <x:c r="D88" s="17" t="n">
        <x:v>0.08</x:v>
      </x:c>
      <x:c r="E88" s="17" t="n">
        <x:v>0.005</x:v>
      </x:c>
      <x:c r="F88" s="10" t="n">
        <x:v>1129197.3590015506</x:v>
      </x:c>
      <x:c r="G88" s="10" t="n">
        <x:v>1129197.3590015506</x:v>
      </x:c>
      <x:c r="H88" s="10" t="n">
        <x:v>1129197.3590015506</x:v>
      </x:c>
      <x:c r="I88" s="10" t="n">
        <x:v>0</x:v>
      </x:c>
      <x:c r="J88" s="10" t="n">
        <x:v>49302.9473238696</x:v>
      </x:c>
      <x:c r="K88" s="10" t="n">
        <x:v>9811286.51745005</x:v>
      </x:c>
      <x:c r="L88" s="10" t="n">
        <x:v>3521686.3827434187</x:v>
      </x:c>
      <x:c r="M88" s="10" t="n">
        <x:v>425582.6086956522</x:v>
      </x:c>
      <x:c r="N88" s="21" t="b">
        <x:v>0</x:v>
      </x:c>
      <x:c r="O88" s="10" t="n">
        <x:f>(F88-G88)/(1+Method!$B$9)^(B88-1)/12</x:f>
        <x:v>0</x:v>
      </x:c>
      <x:c r="P88" s="10" t="n">
        <x:f>I88/(1+Method!$B$9)^(B88-1)/12</x:f>
        <x:v>0</x:v>
      </x:c>
      <x:c r="Q88" s="10" t="n">
        <x:f>M88/12</x:f>
        <x:v>35465.21739130435</x:v>
      </x:c>
      <x:c r="R88" s="22" t="n">
        <x:f>(C88-H88)*(1+D88)*(1-E88)-K88</x:f>
        <x:v>0</x:v>
      </x:c>
      <x:c r="S88" s="22" t="n">
        <x:f>(C88-H88)*(1+D88)*E88-J88</x:f>
        <x:v>0</x:v>
      </x:c>
      <x:c r="T88" s="22" t="n">
        <x:f>K88/(1+Method!$B$9)^B88-L88</x:f>
        <x:v>0</x:v>
      </x:c>
      <x:c r="U88" s="22" t="n">
        <x:f>H88/(1+Method!$B$9)^(B88-1)-M88</x:f>
        <x:v>0</x:v>
      </x:c>
      <x:c r="V88" s="22" t="n">
        <x:f>G88-IF(A88="Weak early flexible",IF(G87*(1+Method!$B$9)&gt;C88*Method!$B$13,G87*(1-Method!$B$14),G87*(1+Method!$B$9)),F88)</x:f>
        <x:v>0</x:v>
      </x:c>
      <x:c r="W88" s="22" t="n">
        <x:f>C88-K87</x:f>
        <x:v>0</x:v>
      </x:c>
    </x:row>
    <x:row r="89" ht="25" customHeight="1">
      <x:c r="A89" s="2" t="str">
        <x:v>Weak early lower cost</x:v>
      </x:c>
      <x:c r="B89" s="2" t="n">
        <x:v>22</x:v>
      </x:c>
      <x:c r="C89" s="10" t="n">
        <x:v>9811286.51745005</x:v>
      </x:c>
      <x:c r="D89" s="17" t="n">
        <x:v>0.08</x:v>
      </x:c>
      <x:c r="E89" s="17" t="n">
        <x:v>0.005</x:v>
      </x:c>
      <x:c r="F89" s="10" t="n">
        <x:v>1185657.2269516282</x:v>
      </x:c>
      <x:c r="G89" s="10" t="n">
        <x:v>1185657.2269516282</x:v>
      </x:c>
      <x:c r="H89" s="10" t="n">
        <x:v>1185657.2269516282</x:v>
      </x:c>
      <x:c r="I89" s="10" t="n">
        <x:v>0</x:v>
      </x:c>
      <x:c r="J89" s="10" t="n">
        <x:v>46578.39816869147</x:v>
      </x:c>
      <x:c r="K89" s="10" t="n">
        <x:v>9269101.235569602</x:v>
      </x:c>
      <x:c r="L89" s="10" t="n">
        <x:v>3168641.0624683136</x:v>
      </x:c>
      <x:c r="M89" s="10" t="n">
        <x:v>425582.60869565216</x:v>
      </x:c>
      <x:c r="N89" s="21" t="b">
        <x:v>0</x:v>
      </x:c>
      <x:c r="O89" s="10" t="n">
        <x:f>(F89-G89)/(1+Method!$B$9)^(B89-1)/12</x:f>
        <x:v>0</x:v>
      </x:c>
      <x:c r="P89" s="10" t="n">
        <x:f>I89/(1+Method!$B$9)^(B89-1)/12</x:f>
        <x:v>0</x:v>
      </x:c>
      <x:c r="Q89" s="10" t="n">
        <x:f>M89/12</x:f>
        <x:v>35465.217391304344</x:v>
      </x:c>
      <x:c r="R89" s="22" t="n">
        <x:f>(C89-H89)*(1+D89)*(1-E89)-K89</x:f>
        <x:v>0</x:v>
      </x:c>
      <x:c r="S89" s="22" t="n">
        <x:f>(C89-H89)*(1+D89)*E89-J89</x:f>
        <x:v>0</x:v>
      </x:c>
      <x:c r="T89" s="22" t="n">
        <x:f>K89/(1+Method!$B$9)^B89-L89</x:f>
        <x:v>0</x:v>
      </x:c>
      <x:c r="U89" s="22" t="n">
        <x:f>H89/(1+Method!$B$9)^(B89-1)-M89</x:f>
        <x:v>0</x:v>
      </x:c>
      <x:c r="V89" s="22" t="n">
        <x:f>G89-IF(A89="Weak early flexible",IF(G88*(1+Method!$B$9)&gt;C89*Method!$B$13,G88*(1-Method!$B$14),G88*(1+Method!$B$9)),F89)</x:f>
        <x:v>0</x:v>
      </x:c>
      <x:c r="W89" s="22" t="n">
        <x:f>C89-K88</x:f>
        <x:v>0</x:v>
      </x:c>
    </x:row>
    <x:row r="90" ht="25" customHeight="1">
      <x:c r="A90" s="2" t="str">
        <x:v>Weak early lower cost</x:v>
      </x:c>
      <x:c r="B90" s="2" t="n">
        <x:v>23</x:v>
      </x:c>
      <x:c r="C90" s="10" t="n">
        <x:v>9269101.235569602</x:v>
      </x:c>
      <x:c r="D90" s="17" t="n">
        <x:v>0.08</x:v>
      </x:c>
      <x:c r="E90" s="17" t="n">
        <x:v>0.005</x:v>
      </x:c>
      <x:c r="F90" s="10" t="n">
        <x:v>1244940.0882992097</x:v>
      </x:c>
      <x:c r="G90" s="10" t="n">
        <x:v>1244940.0882992097</x:v>
      </x:c>
      <x:c r="H90" s="10" t="n">
        <x:v>1244940.0882992097</x:v>
      </x:c>
      <x:c r="I90" s="10" t="n">
        <x:v>0</x:v>
      </x:c>
      <x:c r="J90" s="10" t="n">
        <x:v>43330.470195260124</x:v>
      </x:c>
      <x:c r="K90" s="10" t="n">
        <x:v>8622763.568856765</x:v>
      </x:c>
      <x:c r="L90" s="10" t="n">
        <x:v>2807324.3946896214</x:v>
      </x:c>
      <x:c r="M90" s="10" t="n">
        <x:v>425582.60869565216</x:v>
      </x:c>
      <x:c r="N90" s="21" t="b">
        <x:v>0</x:v>
      </x:c>
      <x:c r="O90" s="10" t="n">
        <x:f>(F90-G90)/(1+Method!$B$9)^(B90-1)/12</x:f>
        <x:v>0</x:v>
      </x:c>
      <x:c r="P90" s="10" t="n">
        <x:f>I90/(1+Method!$B$9)^(B90-1)/12</x:f>
        <x:v>0</x:v>
      </x:c>
      <x:c r="Q90" s="10" t="n">
        <x:f>M90/12</x:f>
        <x:v>35465.217391304344</x:v>
      </x:c>
      <x:c r="R90" s="22" t="n">
        <x:f>(C90-H90)*(1+D90)*(1-E90)-K90</x:f>
        <x:v>0</x:v>
      </x:c>
      <x:c r="S90" s="22" t="n">
        <x:f>(C90-H90)*(1+D90)*E90-J90</x:f>
        <x:v>0</x:v>
      </x:c>
      <x:c r="T90" s="22" t="n">
        <x:f>K90/(1+Method!$B$9)^B90-L90</x:f>
        <x:v>0</x:v>
      </x:c>
      <x:c r="U90" s="22" t="n">
        <x:f>H90/(1+Method!$B$9)^(B90-1)-M90</x:f>
        <x:v>0</x:v>
      </x:c>
      <x:c r="V90" s="22" t="n">
        <x:f>G90-IF(A90="Weak early flexible",IF(G89*(1+Method!$B$9)&gt;C90*Method!$B$13,G89*(1-Method!$B$14),G89*(1+Method!$B$9)),F90)</x:f>
        <x:v>0</x:v>
      </x:c>
      <x:c r="W90" s="22" t="n">
        <x:f>C90-K89</x:f>
        <x:v>0</x:v>
      </x:c>
    </x:row>
    <x:row r="91" ht="25" customHeight="1">
      <x:c r="A91" s="2" t="str">
        <x:v>Weak early lower cost</x:v>
      </x:c>
      <x:c r="B91" s="2" t="n">
        <x:v>24</x:v>
      </x:c>
      <x:c r="C91" s="10" t="n">
        <x:v>8622763.568856765</x:v>
      </x:c>
      <x:c r="D91" s="17" t="n">
        <x:v>0.08</x:v>
      </x:c>
      <x:c r="E91" s="17" t="n">
        <x:v>0.005</x:v>
      </x:c>
      <x:c r="F91" s="10" t="n">
        <x:v>1307187.0927141702</x:v>
      </x:c>
      <x:c r="G91" s="10" t="n">
        <x:v>1307187.0927141702</x:v>
      </x:c>
      <x:c r="H91" s="10" t="n">
        <x:v>1307187.0927141702</x:v>
      </x:c>
      <x:c r="I91" s="10" t="n">
        <x:v>0</x:v>
      </x:c>
      <x:c r="J91" s="10" t="n">
        <x:v>39504.11297117001</x:v>
      </x:c>
      <x:c r="K91" s="10" t="n">
        <x:v>7861318.481262833</x:v>
      </x:c>
      <x:c r="L91" s="10" t="n">
        <x:v>2437542.5935515426</x:v>
      </x:c>
      <x:c r="M91" s="10" t="n">
        <x:v>425582.60869565216</x:v>
      </x:c>
      <x:c r="N91" s="21" t="b">
        <x:v>0</x:v>
      </x:c>
      <x:c r="O91" s="10" t="n">
        <x:f>(F91-G91)/(1+Method!$B$9)^(B91-1)/12</x:f>
        <x:v>0</x:v>
      </x:c>
      <x:c r="P91" s="10" t="n">
        <x:f>I91/(1+Method!$B$9)^(B91-1)/12</x:f>
        <x:v>0</x:v>
      </x:c>
      <x:c r="Q91" s="10" t="n">
        <x:f>M91/12</x:f>
        <x:v>35465.217391304344</x:v>
      </x:c>
      <x:c r="R91" s="22" t="n">
        <x:f>(C91-H91)*(1+D91)*(1-E91)-K91</x:f>
        <x:v>0</x:v>
      </x:c>
      <x:c r="S91" s="22" t="n">
        <x:f>(C91-H91)*(1+D91)*E91-J91</x:f>
        <x:v>0</x:v>
      </x:c>
      <x:c r="T91" s="22" t="n">
        <x:f>K91/(1+Method!$B$9)^B91-L91</x:f>
        <x:v>0</x:v>
      </x:c>
      <x:c r="U91" s="22" t="n">
        <x:f>H91/(1+Method!$B$9)^(B91-1)-M91</x:f>
        <x:v>0</x:v>
      </x:c>
      <x:c r="V91" s="22" t="n">
        <x:f>G91-IF(A91="Weak early flexible",IF(G90*(1+Method!$B$9)&gt;C91*Method!$B$13,G90*(1-Method!$B$14),G90*(1+Method!$B$9)),F91)</x:f>
        <x:v>0</x:v>
      </x:c>
      <x:c r="W91" s="22" t="n">
        <x:f>C91-K90</x:f>
        <x:v>0</x:v>
      </x:c>
    </x:row>
    <x:row r="92" ht="25" customHeight="1">
      <x:c r="A92" s="2" t="str">
        <x:v>Weak early lower cost</x:v>
      </x:c>
      <x:c r="B92" s="2" t="n">
        <x:v>25</x:v>
      </x:c>
      <x:c r="C92" s="10" t="n">
        <x:v>7861318.481262833</x:v>
      </x:c>
      <x:c r="D92" s="17" t="n">
        <x:v>0.08</x:v>
      </x:c>
      <x:c r="E92" s="17" t="n">
        <x:v>0.005</x:v>
      </x:c>
      <x:c r="F92" s="10" t="n">
        <x:v>1372546.4473498787</x:v>
      </x:c>
      <x:c r="G92" s="10" t="n">
        <x:v>1372546.4473498787</x:v>
      </x:c>
      <x:c r="H92" s="10" t="n">
        <x:v>1372546.4473498787</x:v>
      </x:c>
      <x:c r="I92" s="10" t="n">
        <x:v>0</x:v>
      </x:c>
      <x:c r="J92" s="10" t="n">
        <x:v>35039.368983129956</x:v>
      </x:c>
      <x:c r="K92" s="10" t="n">
        <x:v>6972834.42764286</x:v>
      </x:c>
      <x:c r="L92" s="10" t="n">
        <x:v>2059097.3330725136</x:v>
      </x:c>
      <x:c r="M92" s="10" t="n">
        <x:v>425582.6086956522</x:v>
      </x:c>
      <x:c r="N92" s="21" t="b">
        <x:v>0</x:v>
      </x:c>
      <x:c r="O92" s="10" t="n">
        <x:f>(F92-G92)/(1+Method!$B$9)^(B92-1)/12</x:f>
        <x:v>0</x:v>
      </x:c>
      <x:c r="P92" s="10" t="n">
        <x:f>I92/(1+Method!$B$9)^(B92-1)/12</x:f>
        <x:v>0</x:v>
      </x:c>
      <x:c r="Q92" s="10" t="n">
        <x:f>M92/12</x:f>
        <x:v>35465.21739130435</x:v>
      </x:c>
      <x:c r="R92" s="22" t="n">
        <x:f>(C92-H92)*(1+D92)*(1-E92)-K92</x:f>
        <x:v>0</x:v>
      </x:c>
      <x:c r="S92" s="22" t="n">
        <x:f>(C92-H92)*(1+D92)*E92-J92</x:f>
        <x:v>0</x:v>
      </x:c>
      <x:c r="T92" s="22" t="n">
        <x:f>K92/(1+Method!$B$9)^B92-L92</x:f>
        <x:v>0</x:v>
      </x:c>
      <x:c r="U92" s="22" t="n">
        <x:f>H92/(1+Method!$B$9)^(B92-1)-M92</x:f>
        <x:v>0</x:v>
      </x:c>
      <x:c r="V92" s="22" t="n">
        <x:f>G92-IF(A92="Weak early flexible",IF(G91*(1+Method!$B$9)&gt;C92*Method!$B$13,G91*(1-Method!$B$14),G91*(1+Method!$B$9)),F92)</x:f>
        <x:v>0</x:v>
      </x:c>
      <x:c r="W92" s="22" t="n">
        <x:f>C92-K91</x:f>
        <x:v>0</x:v>
      </x:c>
    </x:row>
    <x:row r="93" ht="25" customHeight="1">
      <x:c r="A93" s="2" t="str">
        <x:v>Weak early lower cost</x:v>
      </x:c>
      <x:c r="B93" s="2" t="n">
        <x:v>26</x:v>
      </x:c>
      <x:c r="C93" s="10" t="n">
        <x:v>6972834.42764286</x:v>
      </x:c>
      <x:c r="D93" s="17" t="n">
        <x:v>0.08</x:v>
      </x:c>
      <x:c r="E93" s="17" t="n">
        <x:v>0.005</x:v>
      </x:c>
      <x:c r="F93" s="10" t="n">
        <x:v>1441173.769717373</x:v>
      </x:c>
      <x:c r="G93" s="10" t="n">
        <x:v>1441173.769717373</x:v>
      </x:c>
      <x:c r="H93" s="10" t="n">
        <x:v>1441173.769717373</x:v>
      </x:c>
      <x:c r="I93" s="10" t="n">
        <x:v>0</x:v>
      </x:c>
      <x:c r="J93" s="10" t="n">
        <x:v>29870.967552797636</x:v>
      </x:c>
      <x:c r="K93" s="10" t="n">
        <x:v>5944322.543006729</x:v>
      </x:c>
      <x:c r="L93" s="10" t="n">
        <x:v>1671785.640776548</x:v>
      </x:c>
      <x:c r="M93" s="10" t="n">
        <x:v>425582.6086956522</x:v>
      </x:c>
      <x:c r="N93" s="21" t="b">
        <x:v>0</x:v>
      </x:c>
      <x:c r="O93" s="10" t="n">
        <x:f>(F93-G93)/(1+Method!$B$9)^(B93-1)/12</x:f>
        <x:v>0</x:v>
      </x:c>
      <x:c r="P93" s="10" t="n">
        <x:f>I93/(1+Method!$B$9)^(B93-1)/12</x:f>
        <x:v>0</x:v>
      </x:c>
      <x:c r="Q93" s="10" t="n">
        <x:f>M93/12</x:f>
        <x:v>35465.21739130435</x:v>
      </x:c>
      <x:c r="R93" s="22" t="n">
        <x:f>(C93-H93)*(1+D93)*(1-E93)-K93</x:f>
        <x:v>0</x:v>
      </x:c>
      <x:c r="S93" s="22" t="n">
        <x:f>(C93-H93)*(1+D93)*E93-J93</x:f>
        <x:v>0</x:v>
      </x:c>
      <x:c r="T93" s="22" t="n">
        <x:f>K93/(1+Method!$B$9)^B93-L93</x:f>
        <x:v>0</x:v>
      </x:c>
      <x:c r="U93" s="22" t="n">
        <x:f>H93/(1+Method!$B$9)^(B93-1)-M93</x:f>
        <x:v>0</x:v>
      </x:c>
      <x:c r="V93" s="22" t="n">
        <x:f>G93-IF(A93="Weak early flexible",IF(G92*(1+Method!$B$9)&gt;C93*Method!$B$13,G92*(1-Method!$B$14),G92*(1+Method!$B$9)),F93)</x:f>
        <x:v>0</x:v>
      </x:c>
      <x:c r="W93" s="22" t="n">
        <x:f>C93-K92</x:f>
        <x:v>0</x:v>
      </x:c>
    </x:row>
    <x:row r="94" ht="25" customHeight="1">
      <x:c r="A94" s="2" t="str">
        <x:v>Weak early lower cost</x:v>
      </x:c>
      <x:c r="B94" s="2" t="n">
        <x:v>27</x:v>
      </x:c>
      <x:c r="C94" s="10" t="n">
        <x:v>5944322.543006729</x:v>
      </x:c>
      <x:c r="D94" s="17" t="n">
        <x:v>0.08</x:v>
      </x:c>
      <x:c r="E94" s="17" t="n">
        <x:v>0.005</x:v>
      </x:c>
      <x:c r="F94" s="10" t="n">
        <x:v>1513232.4582032415</x:v>
      </x:c>
      <x:c r="G94" s="10" t="n">
        <x:v>1513232.4582032415</x:v>
      </x:c>
      <x:c r="H94" s="10" t="n">
        <x:v>1513232.4582032415</x:v>
      </x:c>
      <x:c r="I94" s="10" t="n">
        <x:v>0</x:v>
      </x:c>
      <x:c r="J94" s="10" t="n">
        <x:v>23927.886457938836</x:v>
      </x:c>
      <x:c r="K94" s="10" t="n">
        <x:v>4761649.4051298285</x:v>
      </x:c>
      <x:c r="L94" s="10" t="n">
        <x:v>1275399.7888325055</x:v>
      </x:c>
      <x:c r="M94" s="10" t="n">
        <x:v>425582.60869565216</x:v>
      </x:c>
      <x:c r="N94" s="21" t="b">
        <x:v>0</x:v>
      </x:c>
      <x:c r="O94" s="10" t="n">
        <x:f>(F94-G94)/(1+Method!$B$9)^(B94-1)/12</x:f>
        <x:v>0</x:v>
      </x:c>
      <x:c r="P94" s="10" t="n">
        <x:f>I94/(1+Method!$B$9)^(B94-1)/12</x:f>
        <x:v>0</x:v>
      </x:c>
      <x:c r="Q94" s="10" t="n">
        <x:f>M94/12</x:f>
        <x:v>35465.217391304344</x:v>
      </x:c>
      <x:c r="R94" s="22" t="n">
        <x:f>(C94-H94)*(1+D94)*(1-E94)-K94</x:f>
        <x:v>0</x:v>
      </x:c>
      <x:c r="S94" s="22" t="n">
        <x:f>(C94-H94)*(1+D94)*E94-J94</x:f>
        <x:v>0</x:v>
      </x:c>
      <x:c r="T94" s="22" t="n">
        <x:f>K94/(1+Method!$B$9)^B94-L94</x:f>
        <x:v>0</x:v>
      </x:c>
      <x:c r="U94" s="22" t="n">
        <x:f>H94/(1+Method!$B$9)^(B94-1)-M94</x:f>
        <x:v>0</x:v>
      </x:c>
      <x:c r="V94" s="22" t="n">
        <x:f>G94-IF(A94="Weak early flexible",IF(G93*(1+Method!$B$9)&gt;C94*Method!$B$13,G93*(1-Method!$B$14),G93*(1+Method!$B$9)),F94)</x:f>
        <x:v>0</x:v>
      </x:c>
      <x:c r="W94" s="22" t="n">
        <x:f>C94-K93</x:f>
        <x:v>0</x:v>
      </x:c>
    </x:row>
    <x:row r="95" ht="25" customHeight="1">
      <x:c r="A95" s="2" t="str">
        <x:v>Weak early lower cost</x:v>
      </x:c>
      <x:c r="B95" s="2" t="n">
        <x:v>28</x:v>
      </x:c>
      <x:c r="C95" s="10" t="n">
        <x:v>4761649.4051298285</x:v>
      </x:c>
      <x:c r="D95" s="17" t="n">
        <x:v>0.08</x:v>
      </x:c>
      <x:c r="E95" s="17" t="n">
        <x:v>0.005</x:v>
      </x:c>
      <x:c r="F95" s="10" t="n">
        <x:v>1588894.0811134037</x:v>
      </x:c>
      <x:c r="G95" s="10" t="n">
        <x:v>1588894.0811134037</x:v>
      </x:c>
      <x:c r="H95" s="10" t="n">
        <x:v>1588894.0811134037</x:v>
      </x:c>
      <x:c r="I95" s="10" t="n">
        <x:v>0</x:v>
      </x:c>
      <x:c r="J95" s="10" t="n">
        <x:v>17132.878749688698</x:v>
      </x:c>
      <x:c r="K95" s="10" t="n">
        <x:v>3409442.8711880506</x:v>
      </x:c>
      <x:c r="L95" s="10" t="n">
        <x:v>869727.1826429168</x:v>
      </x:c>
      <x:c r="M95" s="10" t="n">
        <x:v>425582.6086956522</x:v>
      </x:c>
      <x:c r="N95" s="21" t="b">
        <x:v>0</x:v>
      </x:c>
      <x:c r="O95" s="10" t="n">
        <x:f>(F95-G95)/(1+Method!$B$9)^(B95-1)/12</x:f>
        <x:v>0</x:v>
      </x:c>
      <x:c r="P95" s="10" t="n">
        <x:f>I95/(1+Method!$B$9)^(B95-1)/12</x:f>
        <x:v>0</x:v>
      </x:c>
      <x:c r="Q95" s="10" t="n">
        <x:f>M95/12</x:f>
        <x:v>35465.21739130435</x:v>
      </x:c>
      <x:c r="R95" s="22" t="n">
        <x:f>(C95-H95)*(1+D95)*(1-E95)-K95</x:f>
        <x:v>0</x:v>
      </x:c>
      <x:c r="S95" s="22" t="n">
        <x:f>(C95-H95)*(1+D95)*E95-J95</x:f>
        <x:v>0</x:v>
      </x:c>
      <x:c r="T95" s="22" t="n">
        <x:f>K95/(1+Method!$B$9)^B95-L95</x:f>
        <x:v>0</x:v>
      </x:c>
      <x:c r="U95" s="22" t="n">
        <x:f>H95/(1+Method!$B$9)^(B95-1)-M95</x:f>
        <x:v>0</x:v>
      </x:c>
      <x:c r="V95" s="22" t="n">
        <x:f>G95-IF(A95="Weak early flexible",IF(G94*(1+Method!$B$9)&gt;C95*Method!$B$13,G94*(1-Method!$B$14),G94*(1+Method!$B$9)),F95)</x:f>
        <x:v>0</x:v>
      </x:c>
      <x:c r="W95" s="22" t="n">
        <x:f>C95-K94</x:f>
        <x:v>0</x:v>
      </x:c>
    </x:row>
    <x:row r="96" ht="25" customHeight="1">
      <x:c r="A96" s="2" t="str">
        <x:v>Weak early lower cost</x:v>
      </x:c>
      <x:c r="B96" s="2" t="n">
        <x:v>29</x:v>
      </x:c>
      <x:c r="C96" s="10" t="n">
        <x:v>3409442.8711880506</x:v>
      </x:c>
      <x:c r="D96" s="17" t="n">
        <x:v>0.08</x:v>
      </x:c>
      <x:c r="E96" s="17" t="n">
        <x:v>0.005</x:v>
      </x:c>
      <x:c r="F96" s="10" t="n">
        <x:v>1668338.785169074</x:v>
      </x:c>
      <x:c r="G96" s="10" t="n">
        <x:v>1668338.785169074</x:v>
      </x:c>
      <x:c r="H96" s="10" t="n">
        <x:v>1668338.785169074</x:v>
      </x:c>
      <x:c r="I96" s="10" t="n">
        <x:v>0</x:v>
      </x:c>
      <x:c r="J96" s="10" t="n">
        <x:v>9401.962064502475</x:v>
      </x:c>
      <x:c r="K96" s="10" t="n">
        <x:v>1870990.4508359923</x:v>
      </x:c>
      <x:c r="L96" s="10" t="n">
        <x:v>454550.2468226004</x:v>
      </x:c>
      <x:c r="M96" s="10" t="n">
        <x:v>425582.6086956522</x:v>
      </x:c>
      <x:c r="N96" s="21" t="b">
        <x:v>0</x:v>
      </x:c>
      <x:c r="O96" s="10" t="n">
        <x:f>(F96-G96)/(1+Method!$B$9)^(B96-1)/12</x:f>
        <x:v>0</x:v>
      </x:c>
      <x:c r="P96" s="10" t="n">
        <x:f>I96/(1+Method!$B$9)^(B96-1)/12</x:f>
        <x:v>0</x:v>
      </x:c>
      <x:c r="Q96" s="10" t="n">
        <x:f>M96/12</x:f>
        <x:v>35465.21739130435</x:v>
      </x:c>
      <x:c r="R96" s="22" t="n">
        <x:f>(C96-H96)*(1+D96)*(1-E96)-K96</x:f>
        <x:v>0</x:v>
      </x:c>
      <x:c r="S96" s="22" t="n">
        <x:f>(C96-H96)*(1+D96)*E96-J96</x:f>
        <x:v>0</x:v>
      </x:c>
      <x:c r="T96" s="22" t="n">
        <x:f>K96/(1+Method!$B$9)^B96-L96</x:f>
        <x:v>0</x:v>
      </x:c>
      <x:c r="U96" s="22" t="n">
        <x:f>H96/(1+Method!$B$9)^(B96-1)-M96</x:f>
        <x:v>0</x:v>
      </x:c>
      <x:c r="V96" s="22" t="n">
        <x:f>G96-IF(A96="Weak early flexible",IF(G95*(1+Method!$B$9)&gt;C96*Method!$B$13,G95*(1-Method!$B$14),G95*(1+Method!$B$9)),F96)</x:f>
        <x:v>0</x:v>
      </x:c>
      <x:c r="W96" s="22" t="n">
        <x:f>C96-K95</x:f>
        <x:v>0</x:v>
      </x:c>
    </x:row>
    <x:row r="97" ht="25" customHeight="1">
      <x:c r="A97" s="2" t="str">
        <x:v>Weak early lower cost</x:v>
      </x:c>
      <x:c r="B97" s="2" t="n">
        <x:v>30</x:v>
      </x:c>
      <x:c r="C97" s="10" t="n">
        <x:v>1870990.4508359923</x:v>
      </x:c>
      <x:c r="D97" s="17" t="n">
        <x:v>0.08</x:v>
      </x:c>
      <x:c r="E97" s="17" t="n">
        <x:v>0.005</x:v>
      </x:c>
      <x:c r="F97" s="10" t="n">
        <x:v>1751755.724427528</x:v>
      </x:c>
      <x:c r="G97" s="10" t="n">
        <x:v>1751755.724427528</x:v>
      </x:c>
      <x:c r="H97" s="10" t="n">
        <x:v>1751755.724427528</x:v>
      </x:c>
      <x:c r="I97" s="10" t="n">
        <x:v>0</x:v>
      </x:c>
      <x:c r="J97" s="10" t="n">
        <x:v>643.8675226057077</x:v>
      </x:c>
      <x:c r="K97" s="10" t="n">
        <x:v>128129.63699853582</x:v>
      </x:c>
      <x:c r="L97" s="10" t="n">
        <x:v>29646.308505922425</x:v>
      </x:c>
      <x:c r="M97" s="10" t="n">
        <x:v>425582.6086956522</x:v>
      </x:c>
      <x:c r="N97" s="21" t="b">
        <x:v>0</x:v>
      </x:c>
      <x:c r="O97" s="10" t="n">
        <x:f>(F97-G97)/(1+Method!$B$9)^(B97-1)/12</x:f>
        <x:v>0</x:v>
      </x:c>
      <x:c r="P97" s="10" t="n">
        <x:f>I97/(1+Method!$B$9)^(B97-1)/12</x:f>
        <x:v>0</x:v>
      </x:c>
      <x:c r="Q97" s="10" t="n">
        <x:f>M97/12</x:f>
        <x:v>35465.21739130435</x:v>
      </x:c>
      <x:c r="R97" s="22" t="n">
        <x:f>(C97-H97)*(1+D97)*(1-E97)-K97</x:f>
        <x:v>0</x:v>
      </x:c>
      <x:c r="S97" s="22" t="n">
        <x:f>(C97-H97)*(1+D97)*E97-J97</x:f>
        <x:v>0</x:v>
      </x:c>
      <x:c r="T97" s="22" t="n">
        <x:f>K97/(1+Method!$B$9)^B97-L97</x:f>
        <x:v>0</x:v>
      </x:c>
      <x:c r="U97" s="22" t="n">
        <x:f>H97/(1+Method!$B$9)^(B97-1)-M97</x:f>
        <x:v>0</x:v>
      </x:c>
      <x:c r="V97" s="22" t="n">
        <x:f>G97-IF(A97="Weak early flexible",IF(G96*(1+Method!$B$9)&gt;C97*Method!$B$13,G96*(1-Method!$B$14),G96*(1+Method!$B$9)),F97)</x:f>
        <x:v>0</x:v>
      </x:c>
      <x:c r="W97" s="22" t="n">
        <x:f>C97-K96</x:f>
        <x:v>0</x:v>
      </x:c>
    </x:row>
    <x:row r="98" ht="25" customHeight="1">
      <x:c r="A98" s="2" t="str">
        <x:v>Weak early flexible</x:v>
      </x:c>
      <x:c r="B98" s="2" t="n">
        <x:v>1</x:v>
      </x:c>
      <x:c r="C98" s="10" t="n">
        <x:v>12000000</x:v>
      </x:c>
      <x:c r="D98" s="17" t="n">
        <x:v>-0.15</x:v>
      </x:c>
      <x:c r="E98" s="17" t="n">
        <x:v>0.01</x:v>
      </x:c>
      <x:c r="F98" s="10" t="n">
        <x:v>425582.6086956522</x:v>
      </x:c>
      <x:c r="G98" s="10" t="n">
        <x:v>425582.6086956522</x:v>
      </x:c>
      <x:c r="H98" s="10" t="n">
        <x:v>425582.6086956522</x:v>
      </x:c>
      <x:c r="I98" s="10" t="n">
        <x:v>0</x:v>
      </x:c>
      <x:c r="J98" s="10" t="n">
        <x:v>98382.54782608696</x:v>
      </x:c>
      <x:c r="K98" s="10" t="n">
        <x:v>9739872.234782608</x:v>
      </x:c>
      <x:c r="L98" s="10" t="n">
        <x:v>9276068.795031056</x:v>
      </x:c>
      <x:c r="M98" s="10" t="n">
        <x:v>425582.6086956522</x:v>
      </x:c>
      <x:c r="N98" s="21" t="b">
        <x:v>0</x:v>
      </x:c>
      <x:c r="O98" s="10" t="n">
        <x:f>(F98-G98)/(1+Method!$B$9)^(B98-1)/12</x:f>
        <x:v>0</x:v>
      </x:c>
      <x:c r="P98" s="10" t="n">
        <x:f>I98/(1+Method!$B$9)^(B98-1)/12</x:f>
        <x:v>0</x:v>
      </x:c>
      <x:c r="Q98" s="10" t="n">
        <x:f>M98/12</x:f>
        <x:v>35465.21739130435</x:v>
      </x:c>
      <x:c r="R98" s="22" t="n">
        <x:f>(C98-H98)*(1+D98)*(1-E98)-K98</x:f>
        <x:v>0</x:v>
      </x:c>
      <x:c r="S98" s="22" t="n">
        <x:f>(C98-H98)*(1+D98)*E98-J98</x:f>
        <x:v>0</x:v>
      </x:c>
      <x:c r="T98" s="22" t="n">
        <x:f>K98/(1+Method!$B$9)^B98-L98</x:f>
        <x:v>0</x:v>
      </x:c>
      <x:c r="U98" s="22" t="n">
        <x:f>H98/(1+Method!$B$9)^(B98-1)-M98</x:f>
        <x:v>0</x:v>
      </x:c>
      <x:c r="V98" s="22" t="n">
        <x:f>G98-Method!$B$8</x:f>
        <x:v>0</x:v>
      </x:c>
      <x:c r="W98" s="22" t="n">
        <x:f>C98-Method!$B$7</x:f>
        <x:v>0</x:v>
      </x:c>
    </x:row>
    <x:row r="99" ht="25" customHeight="1">
      <x:c r="A99" s="2" t="str">
        <x:v>Weak early flexible</x:v>
      </x:c>
      <x:c r="B99" s="2" t="n">
        <x:v>2</x:v>
      </x:c>
      <x:c r="C99" s="10" t="n">
        <x:v>9739872.234782608</x:v>
      </x:c>
      <x:c r="D99" s="17" t="n">
        <x:v>-0.05</x:v>
      </x:c>
      <x:c r="E99" s="17" t="n">
        <x:v>0.01</x:v>
      </x:c>
      <x:c r="F99" s="10" t="n">
        <x:v>446861.7391304349</x:v>
      </x:c>
      <x:c r="G99" s="10" t="n">
        <x:v>446861.7391304349</x:v>
      </x:c>
      <x:c r="H99" s="10" t="n">
        <x:v>446861.7391304349</x:v>
      </x:c>
      <x:c r="I99" s="10" t="n">
        <x:v>0</x:v>
      </x:c>
      <x:c r="J99" s="10" t="n">
        <x:v>88283.59970869563</x:v>
      </x:c>
      <x:c r="K99" s="10" t="n">
        <x:v>8740076.371160869</x:v>
      </x:c>
      <x:c r="L99" s="10" t="n">
        <x:v>7927506.912617568</x:v>
      </x:c>
      <x:c r="M99" s="10" t="n">
        <x:v>425582.6086956522</x:v>
      </x:c>
      <x:c r="N99" s="21" t="b">
        <x:v>0</x:v>
      </x:c>
      <x:c r="O99" s="10" t="n">
        <x:f>(F99-G99)/(1+Method!$B$9)^(B99-1)/12</x:f>
        <x:v>0</x:v>
      </x:c>
      <x:c r="P99" s="10" t="n">
        <x:f>I99/(1+Method!$B$9)^(B99-1)/12</x:f>
        <x:v>0</x:v>
      </x:c>
      <x:c r="Q99" s="10" t="n">
        <x:f>M99/12</x:f>
        <x:v>35465.21739130435</x:v>
      </x:c>
      <x:c r="R99" s="22" t="n">
        <x:f>(C99-H99)*(1+D99)*(1-E99)-K99</x:f>
        <x:v>0</x:v>
      </x:c>
      <x:c r="S99" s="22" t="n">
        <x:f>(C99-H99)*(1+D99)*E99-J99</x:f>
        <x:v>0</x:v>
      </x:c>
      <x:c r="T99" s="22" t="n">
        <x:f>K99/(1+Method!$B$9)^B99-L99</x:f>
        <x:v>0</x:v>
      </x:c>
      <x:c r="U99" s="22" t="n">
        <x:f>H99/(1+Method!$B$9)^(B99-1)-M99</x:f>
        <x:v>0</x:v>
      </x:c>
      <x:c r="V99" s="22" t="n">
        <x:f>G99-IF(A99="Weak early flexible",IF(G98*(1+Method!$B$9)&gt;C99*Method!$B$13,G98*(1-Method!$B$14),G98*(1+Method!$B$9)),F99)</x:f>
        <x:v>0</x:v>
      </x:c>
      <x:c r="W99" s="22" t="n">
        <x:f>C99-K98</x:f>
        <x:v>0</x:v>
      </x:c>
    </x:row>
    <x:row r="100" ht="25" customHeight="1">
      <x:c r="A100" s="2" t="str">
        <x:v>Weak early flexible</x:v>
      </x:c>
      <x:c r="B100" s="2" t="n">
        <x:v>3</x:v>
      </x:c>
      <x:c r="C100" s="10" t="n">
        <x:v>8740076.371160869</x:v>
      </x:c>
      <x:c r="D100" s="17" t="n">
        <x:v>0.1</x:v>
      </x:c>
      <x:c r="E100" s="17" t="n">
        <x:v>0.01</x:v>
      </x:c>
      <x:c r="F100" s="10" t="n">
        <x:v>469204.8260869566</x:v>
      </x:c>
      <x:c r="G100" s="10" t="n">
        <x:v>402175.5652173914</x:v>
      </x:c>
      <x:c r="H100" s="10" t="n">
        <x:v>402175.5652173914</x:v>
      </x:c>
      <x:c r="I100" s="10" t="n">
        <x:v>0</x:v>
      </x:c>
      <x:c r="J100" s="10" t="n">
        <x:v>91716.90886537825</x:v>
      </x:c>
      <x:c r="K100" s="10" t="n">
        <x:v>9079973.977672447</x:v>
      </x:c>
      <x:c r="L100" s="10" t="n">
        <x:v>7843622.91560086</x:v>
      </x:c>
      <x:c r="M100" s="10" t="n">
        <x:v>364785.09316770197</x:v>
      </x:c>
      <x:c r="N100" s="21" t="b">
        <x:v>1</x:v>
      </x:c>
      <x:c r="O100" s="10" t="n">
        <x:f>(F100-G100)/(1+Method!$B$9)^(B100-1)/12</x:f>
        <x:v>5066.45962732919</x:v>
      </x:c>
      <x:c r="P100" s="10" t="n">
        <x:f>I100/(1+Method!$B$9)^(B100-1)/12</x:f>
        <x:v>0</x:v>
      </x:c>
      <x:c r="Q100" s="10" t="n">
        <x:f>M100/12</x:f>
        <x:v>30398.757763975165</x:v>
      </x:c>
      <x:c r="R100" s="22" t="n">
        <x:f>(C100-H100)*(1+D100)*(1-E100)-K100</x:f>
        <x:v>0</x:v>
      </x:c>
      <x:c r="S100" s="22" t="n">
        <x:f>(C100-H100)*(1+D100)*E100-J100</x:f>
        <x:v>0</x:v>
      </x:c>
      <x:c r="T100" s="22" t="n">
        <x:f>K100/(1+Method!$B$9)^B100-L100</x:f>
        <x:v>0</x:v>
      </x:c>
      <x:c r="U100" s="22" t="n">
        <x:f>H100/(1+Method!$B$9)^(B100-1)-M100</x:f>
        <x:v>0</x:v>
      </x:c>
      <x:c r="V100" s="22" t="n">
        <x:f>G100-IF(A100="Weak early flexible",IF(G99*(1+Method!$B$9)&gt;C100*Method!$B$13,G99*(1-Method!$B$14),G99*(1+Method!$B$9)),F100)</x:f>
        <x:v>0</x:v>
      </x:c>
      <x:c r="W100" s="22" t="n">
        <x:f>C100-K99</x:f>
        <x:v>0</x:v>
      </x:c>
    </x:row>
    <x:row r="101" ht="25" customHeight="1">
      <x:c r="A101" s="2" t="str">
        <x:v>Weak early flexible</x:v>
      </x:c>
      <x:c r="B101" s="2" t="n">
        <x:v>4</x:v>
      </x:c>
      <x:c r="C101" s="10" t="n">
        <x:v>9079973.977672447</x:v>
      </x:c>
      <x:c r="D101" s="17" t="n">
        <x:v>0.12</x:v>
      </x:c>
      <x:c r="E101" s="17" t="n">
        <x:v>0.01</x:v>
      </x:c>
      <x:c r="F101" s="10" t="n">
        <x:v>492665.0673913045</x:v>
      </x:c>
      <x:c r="G101" s="10" t="n">
        <x:v>422284.343478261</x:v>
      </x:c>
      <x:c r="H101" s="10" t="n">
        <x:v>422284.343478261</x:v>
      </x:c>
      <x:c r="I101" s="10" t="n">
        <x:v>0</x:v>
      </x:c>
      <x:c r="J101" s="10" t="n">
        <x:v>96966.1239029749</x:v>
      </x:c>
      <x:c r="K101" s="10" t="n">
        <x:v>9599646.266394515</x:v>
      </x:c>
      <x:c r="L101" s="10" t="n">
        <x:v>7897652.740489416</x:v>
      </x:c>
      <x:c r="M101" s="10" t="n">
        <x:v>364785.09316770197</x:v>
      </x:c>
      <x:c r="N101" s="21" t="b">
        <x:v>0</x:v>
      </x:c>
      <x:c r="O101" s="10" t="n">
        <x:f>(F101-G101)/(1+Method!$B$9)^(B101-1)/12</x:f>
        <x:v>5066.45962732919</x:v>
      </x:c>
      <x:c r="P101" s="10" t="n">
        <x:f>I101/(1+Method!$B$9)^(B101-1)/12</x:f>
        <x:v>0</x:v>
      </x:c>
      <x:c r="Q101" s="10" t="n">
        <x:f>M101/12</x:f>
        <x:v>30398.757763975165</x:v>
      </x:c>
      <x:c r="R101" s="22" t="n">
        <x:f>(C101-H101)*(1+D101)*(1-E101)-K101</x:f>
        <x:v>0</x:v>
      </x:c>
      <x:c r="S101" s="22" t="n">
        <x:f>(C101-H101)*(1+D101)*E101-J101</x:f>
        <x:v>0</x:v>
      </x:c>
      <x:c r="T101" s="22" t="n">
        <x:f>K101/(1+Method!$B$9)^B101-L101</x:f>
        <x:v>0</x:v>
      </x:c>
      <x:c r="U101" s="22" t="n">
        <x:f>H101/(1+Method!$B$9)^(B101-1)-M101</x:f>
        <x:v>0</x:v>
      </x:c>
      <x:c r="V101" s="22" t="n">
        <x:f>G101-IF(A101="Weak early flexible",IF(G100*(1+Method!$B$9)&gt;C101*Method!$B$13,G100*(1-Method!$B$14),G100*(1+Method!$B$9)),F101)</x:f>
        <x:v>0</x:v>
      </x:c>
      <x:c r="W101" s="22" t="n">
        <x:f>C101-K100</x:f>
        <x:v>0</x:v>
      </x:c>
    </x:row>
    <x:row r="102" ht="25" customHeight="1">
      <x:c r="A102" s="2" t="str">
        <x:v>Weak early flexible</x:v>
      </x:c>
      <x:c r="B102" s="2" t="n">
        <x:v>5</x:v>
      </x:c>
      <x:c r="C102" s="10" t="n">
        <x:v>9599646.266394515</x:v>
      </x:c>
      <x:c r="D102" s="17" t="n">
        <x:v>0.15</x:v>
      </x:c>
      <x:c r="E102" s="17" t="n">
        <x:v>0.01</x:v>
      </x:c>
      <x:c r="F102" s="10" t="n">
        <x:v>517298.3207608697</x:v>
      </x:c>
      <x:c r="G102" s="10" t="n">
        <x:v>443398.5606521741</x:v>
      </x:c>
      <x:c r="H102" s="10" t="n">
        <x:v>443398.5606521741</x:v>
      </x:c>
      <x:c r="I102" s="10" t="n">
        <x:v>0</x:v>
      </x:c>
      <x:c r="J102" s="10" t="n">
        <x:v>105296.8486160369</x:v>
      </x:c>
      <x:c r="K102" s="10" t="n">
        <x:v>10424388.012987653</x:v>
      </x:c>
      <x:c r="L102" s="10" t="n">
        <x:v>8167780.77759597</x:v>
      </x:c>
      <x:c r="M102" s="10" t="n">
        <x:v>364785.09316770197</x:v>
      </x:c>
      <x:c r="N102" s="21" t="b">
        <x:v>0</x:v>
      </x:c>
      <x:c r="O102" s="10" t="n">
        <x:f>(F102-G102)/(1+Method!$B$9)^(B102-1)/12</x:f>
        <x:v>5066.459627329188</x:v>
      </x:c>
      <x:c r="P102" s="10" t="n">
        <x:f>I102/(1+Method!$B$9)^(B102-1)/12</x:f>
        <x:v>0</x:v>
      </x:c>
      <x:c r="Q102" s="10" t="n">
        <x:f>M102/12</x:f>
        <x:v>30398.757763975165</x:v>
      </x:c>
      <x:c r="R102" s="22" t="n">
        <x:f>(C102-H102)*(1+D102)*(1-E102)-K102</x:f>
        <x:v>0</x:v>
      </x:c>
      <x:c r="S102" s="22" t="n">
        <x:f>(C102-H102)*(1+D102)*E102-J102</x:f>
        <x:v>0</x:v>
      </x:c>
      <x:c r="T102" s="22" t="n">
        <x:f>K102/(1+Method!$B$9)^B102-L102</x:f>
        <x:v>0</x:v>
      </x:c>
      <x:c r="U102" s="22" t="n">
        <x:f>H102/(1+Method!$B$9)^(B102-1)-M102</x:f>
        <x:v>0</x:v>
      </x:c>
      <x:c r="V102" s="22" t="n">
        <x:f>G102-IF(A102="Weak early flexible",IF(G101*(1+Method!$B$9)&gt;C102*Method!$B$13,G101*(1-Method!$B$14),G101*(1+Method!$B$9)),F102)</x:f>
        <x:v>0</x:v>
      </x:c>
      <x:c r="W102" s="22" t="n">
        <x:f>C102-K101</x:f>
        <x:v>0</x:v>
      </x:c>
    </x:row>
    <x:row r="103" ht="25" customHeight="1">
      <x:c r="A103" s="2" t="str">
        <x:v>Weak early flexible</x:v>
      </x:c>
      <x:c r="B103" s="2" t="n">
        <x:v>6</x:v>
      </x:c>
      <x:c r="C103" s="10" t="n">
        <x:v>10424388.012987653</x:v>
      </x:c>
      <x:c r="D103" s="17" t="n">
        <x:v>0.08</x:v>
      </x:c>
      <x:c r="E103" s="17" t="n">
        <x:v>0.01</x:v>
      </x:c>
      <x:c r="F103" s="10" t="n">
        <x:v>543163.2367989132</x:v>
      </x:c>
      <x:c r="G103" s="10" t="n">
        <x:v>465568.4886847828</x:v>
      </x:c>
      <x:c r="H103" s="10" t="n">
        <x:v>465568.4886847828</x:v>
      </x:c>
      <x:c r="I103" s="10" t="n">
        <x:v>0</x:v>
      </x:c>
      <x:c r="J103" s="10" t="n">
        <x:v>107555.250862471</x:v>
      </x:c>
      <x:c r="K103" s="10" t="n">
        <x:v>10647969.835384628</x:v>
      </x:c>
      <x:c r="L103" s="10" t="n">
        <x:v>7945679.034086385</x:v>
      </x:c>
      <x:c r="M103" s="10" t="n">
        <x:v>364785.0931677019</x:v>
      </x:c>
      <x:c r="N103" s="21" t="b">
        <x:v>0</x:v>
      </x:c>
      <x:c r="O103" s="10" t="n">
        <x:f>(F103-G103)/(1+Method!$B$9)^(B103-1)/12</x:f>
        <x:v>5066.459627329189</x:v>
      </x:c>
      <x:c r="P103" s="10" t="n">
        <x:f>I103/(1+Method!$B$9)^(B103-1)/12</x:f>
        <x:v>0</x:v>
      </x:c>
      <x:c r="Q103" s="10" t="n">
        <x:f>M103/12</x:f>
        <x:v>30398.757763975158</x:v>
      </x:c>
      <x:c r="R103" s="22" t="n">
        <x:f>(C103-H103)*(1+D103)*(1-E103)-K103</x:f>
        <x:v>0</x:v>
      </x:c>
      <x:c r="S103" s="22" t="n">
        <x:f>(C103-H103)*(1+D103)*E103-J103</x:f>
        <x:v>0</x:v>
      </x:c>
      <x:c r="T103" s="22" t="n">
        <x:f>K103/(1+Method!$B$9)^B103-L103</x:f>
        <x:v>0</x:v>
      </x:c>
      <x:c r="U103" s="22" t="n">
        <x:f>H103/(1+Method!$B$9)^(B103-1)-M103</x:f>
        <x:v>0</x:v>
      </x:c>
      <x:c r="V103" s="22" t="n">
        <x:f>G103-IF(A103="Weak early flexible",IF(G102*(1+Method!$B$9)&gt;C103*Method!$B$13,G102*(1-Method!$B$14),G102*(1+Method!$B$9)),F103)</x:f>
        <x:v>0</x:v>
      </x:c>
      <x:c r="W103" s="22" t="n">
        <x:f>C103-K102</x:f>
        <x:v>0</x:v>
      </x:c>
    </x:row>
    <x:row r="104" ht="25" customHeight="1">
      <x:c r="A104" s="2" t="str">
        <x:v>Weak early flexible</x:v>
      </x:c>
      <x:c r="B104" s="2" t="n">
        <x:v>7</x:v>
      </x:c>
      <x:c r="C104" s="10" t="n">
        <x:v>10647969.835384628</x:v>
      </x:c>
      <x:c r="D104" s="17" t="n">
        <x:v>0.08</x:v>
      </x:c>
      <x:c r="E104" s="17" t="n">
        <x:v>0.01</x:v>
      </x:c>
      <x:c r="F104" s="10" t="n">
        <x:v>570321.3986388589</x:v>
      </x:c>
      <x:c r="G104" s="10" t="n">
        <x:v>488846.913119022</x:v>
      </x:c>
      <x:c r="H104" s="10" t="n">
        <x:v>488846.913119022</x:v>
      </x:c>
      <x:c r="I104" s="10" t="n">
        <x:v>0</x:v>
      </x:c>
      <x:c r="J104" s="10" t="n">
        <x:v>109718.52756046856</x:v>
      </x:c>
      <x:c r="K104" s="10" t="n">
        <x:v>10862134.228486387</x:v>
      </x:c>
      <x:c r="L104" s="10" t="n">
        <x:v>7719516.001552625</x:v>
      </x:c>
      <x:c r="M104" s="10" t="n">
        <x:v>364785.0931677019</x:v>
      </x:c>
      <x:c r="N104" s="21" t="b">
        <x:v>0</x:v>
      </x:c>
      <x:c r="O104" s="10" t="n">
        <x:f>(F104-G104)/(1+Method!$B$9)^(B104-1)/12</x:f>
        <x:v>5066.459627329191</x:v>
      </x:c>
      <x:c r="P104" s="10" t="n">
        <x:f>I104/(1+Method!$B$9)^(B104-1)/12</x:f>
        <x:v>0</x:v>
      </x:c>
      <x:c r="Q104" s="10" t="n">
        <x:f>M104/12</x:f>
        <x:v>30398.757763975158</x:v>
      </x:c>
      <x:c r="R104" s="22" t="n">
        <x:f>(C104-H104)*(1+D104)*(1-E104)-K104</x:f>
        <x:v>0</x:v>
      </x:c>
      <x:c r="S104" s="22" t="n">
        <x:f>(C104-H104)*(1+D104)*E104-J104</x:f>
        <x:v>0</x:v>
      </x:c>
      <x:c r="T104" s="22" t="n">
        <x:f>K104/(1+Method!$B$9)^B104-L104</x:f>
        <x:v>0</x:v>
      </x:c>
      <x:c r="U104" s="22" t="n">
        <x:f>H104/(1+Method!$B$9)^(B104-1)-M104</x:f>
        <x:v>0</x:v>
      </x:c>
      <x:c r="V104" s="22" t="n">
        <x:f>G104-IF(A104="Weak early flexible",IF(G103*(1+Method!$B$9)&gt;C104*Method!$B$13,G103*(1-Method!$B$14),G103*(1+Method!$B$9)),F104)</x:f>
        <x:v>0</x:v>
      </x:c>
      <x:c r="W104" s="22" t="n">
        <x:f>C104-K103</x:f>
        <x:v>0</x:v>
      </x:c>
    </x:row>
    <x:row r="105" ht="25" customHeight="1">
      <x:c r="A105" s="2" t="str">
        <x:v>Weak early flexible</x:v>
      </x:c>
      <x:c r="B105" s="2" t="n">
        <x:v>8</x:v>
      </x:c>
      <x:c r="C105" s="10" t="n">
        <x:v>10862134.228486387</x:v>
      </x:c>
      <x:c r="D105" s="17" t="n">
        <x:v>0.08</x:v>
      </x:c>
      <x:c r="E105" s="17" t="n">
        <x:v>0.01</x:v>
      </x:c>
      <x:c r="F105" s="10" t="n">
        <x:v>598837.4685708019</x:v>
      </x:c>
      <x:c r="G105" s="10" t="n">
        <x:v>513289.2587749731</x:v>
      </x:c>
      <x:c r="H105" s="10" t="n">
        <x:v>513289.2587749731</x:v>
      </x:c>
      <x:c r="I105" s="10" t="n">
        <x:v>0</x:v>
      </x:c>
      <x:c r="J105" s="10" t="n">
        <x:v>111767.52567288328</x:v>
      </x:c>
      <x:c r="K105" s="10" t="n">
        <x:v>11064985.041615445</x:v>
      </x:c>
      <x:c r="L105" s="10" t="n">
        <x:v>7489217.416423962</x:v>
      </x:c>
      <x:c r="M105" s="10" t="n">
        <x:v>364785.09316770197</x:v>
      </x:c>
      <x:c r="N105" s="21" t="b">
        <x:v>0</x:v>
      </x:c>
      <x:c r="O105" s="10" t="n">
        <x:f>(F105-G105)/(1+Method!$B$9)^(B105-1)/12</x:f>
        <x:v>5066.45962732919</x:v>
      </x:c>
      <x:c r="P105" s="10" t="n">
        <x:f>I105/(1+Method!$B$9)^(B105-1)/12</x:f>
        <x:v>0</x:v>
      </x:c>
      <x:c r="Q105" s="10" t="n">
        <x:f>M105/12</x:f>
        <x:v>30398.757763975165</x:v>
      </x:c>
      <x:c r="R105" s="22" t="n">
        <x:f>(C105-H105)*(1+D105)*(1-E105)-K105</x:f>
        <x:v>0</x:v>
      </x:c>
      <x:c r="S105" s="22" t="n">
        <x:f>(C105-H105)*(1+D105)*E105-J105</x:f>
        <x:v>0</x:v>
      </x:c>
      <x:c r="T105" s="22" t="n">
        <x:f>K105/(1+Method!$B$9)^B105-L105</x:f>
        <x:v>0</x:v>
      </x:c>
      <x:c r="U105" s="22" t="n">
        <x:f>H105/(1+Method!$B$9)^(B105-1)-M105</x:f>
        <x:v>0</x:v>
      </x:c>
      <x:c r="V105" s="22" t="n">
        <x:f>G105-IF(A105="Weak early flexible",IF(G104*(1+Method!$B$9)&gt;C105*Method!$B$13,G104*(1-Method!$B$14),G104*(1+Method!$B$9)),F105)</x:f>
        <x:v>0</x:v>
      </x:c>
      <x:c r="W105" s="22" t="n">
        <x:f>C105-K104</x:f>
        <x:v>0</x:v>
      </x:c>
    </x:row>
    <x:row r="106" ht="25" customHeight="1">
      <x:c r="A106" s="2" t="str">
        <x:v>Weak early flexible</x:v>
      </x:c>
      <x:c r="B106" s="2" t="n">
        <x:v>9</x:v>
      </x:c>
      <x:c r="C106" s="10" t="n">
        <x:v>11064985.041615445</x:v>
      </x:c>
      <x:c r="D106" s="17" t="n">
        <x:v>0.08</x:v>
      </x:c>
      <x:c r="E106" s="17" t="n">
        <x:v>0.01</x:v>
      </x:c>
      <x:c r="F106" s="10" t="n">
        <x:v>628779.341999342</x:v>
      </x:c>
      <x:c r="G106" s="10" t="n">
        <x:v>538953.7217137218</x:v>
      </x:c>
      <x:c r="H106" s="10" t="n">
        <x:v>538953.7217137218</x:v>
      </x:c>
      <x:c r="I106" s="10" t="n">
        <x:v>0</x:v>
      </x:c>
      <x:c r="J106" s="10" t="n">
        <x:v>113681.13825493863</x:v>
      </x:c>
      <x:c r="K106" s="10" t="n">
        <x:v>11254432.687238924</x:v>
      </x:c>
      <x:c r="L106" s="10" t="n">
        <x:v>7254707.657167233</x:v>
      </x:c>
      <x:c r="M106" s="10" t="n">
        <x:v>364785.0931677019</x:v>
      </x:c>
      <x:c r="N106" s="21" t="b">
        <x:v>0</x:v>
      </x:c>
      <x:c r="O106" s="10" t="n">
        <x:f>(F106-G106)/(1+Method!$B$9)^(B106-1)/12</x:f>
        <x:v>5066.459627329189</x:v>
      </x:c>
      <x:c r="P106" s="10" t="n">
        <x:f>I106/(1+Method!$B$9)^(B106-1)/12</x:f>
        <x:v>0</x:v>
      </x:c>
      <x:c r="Q106" s="10" t="n">
        <x:f>M106/12</x:f>
        <x:v>30398.757763975158</x:v>
      </x:c>
      <x:c r="R106" s="22" t="n">
        <x:f>(C106-H106)*(1+D106)*(1-E106)-K106</x:f>
        <x:v>0</x:v>
      </x:c>
      <x:c r="S106" s="22" t="n">
        <x:f>(C106-H106)*(1+D106)*E106-J106</x:f>
        <x:v>0</x:v>
      </x:c>
      <x:c r="T106" s="22" t="n">
        <x:f>K106/(1+Method!$B$9)^B106-L106</x:f>
        <x:v>0</x:v>
      </x:c>
      <x:c r="U106" s="22" t="n">
        <x:f>H106/(1+Method!$B$9)^(B106-1)-M106</x:f>
        <x:v>0</x:v>
      </x:c>
      <x:c r="V106" s="22" t="n">
        <x:f>G106-IF(A106="Weak early flexible",IF(G105*(1+Method!$B$9)&gt;C106*Method!$B$13,G105*(1-Method!$B$14),G105*(1+Method!$B$9)),F106)</x:f>
        <x:v>0</x:v>
      </x:c>
      <x:c r="W106" s="22" t="n">
        <x:f>C106-K105</x:f>
        <x:v>0</x:v>
      </x:c>
    </x:row>
    <x:row r="107" ht="25" customHeight="1">
      <x:c r="A107" s="2" t="str">
        <x:v>Weak early flexible</x:v>
      </x:c>
      <x:c r="B107" s="2" t="n">
        <x:v>10</x:v>
      </x:c>
      <x:c r="C107" s="10" t="n">
        <x:v>11254432.687238924</x:v>
      </x:c>
      <x:c r="D107" s="17" t="n">
        <x:v>0.08</x:v>
      </x:c>
      <x:c r="E107" s="17" t="n">
        <x:v>0.01</x:v>
      </x:c>
      <x:c r="F107" s="10" t="n">
        <x:v>660218.3090993091</x:v>
      </x:c>
      <x:c r="G107" s="10" t="n">
        <x:v>485058.3495423496</x:v>
      </x:c>
      <x:c r="H107" s="10" t="n">
        <x:v>485058.3495423496</x:v>
      </x:c>
      <x:c r="I107" s="10" t="n">
        <x:v>0</x:v>
      </x:c>
      <x:c r="J107" s="10" t="n">
        <x:v>116309.24284712302</x:v>
      </x:c>
      <x:c r="K107" s="10" t="n">
        <x:v>11514615.04186518</x:v>
      </x:c>
      <x:c r="L107" s="10" t="n">
        <x:v>7068974.783620817</x:v>
      </x:c>
      <x:c r="M107" s="10" t="n">
        <x:v>312672.93700088735</x:v>
      </x:c>
      <x:c r="N107" s="21" t="b">
        <x:v>1</x:v>
      </x:c>
      <x:c r="O107" s="10" t="n">
        <x:f>(F107-G107)/(1+Method!$B$9)^(B107-1)/12</x:f>
        <x:v>9409.139307897074</x:v>
      </x:c>
      <x:c r="P107" s="10" t="n">
        <x:f>I107/(1+Method!$B$9)^(B107-1)/12</x:f>
        <x:v>0</x:v>
      </x:c>
      <x:c r="Q107" s="10" t="n">
        <x:f>M107/12</x:f>
        <x:v>26056.07808340728</x:v>
      </x:c>
      <x:c r="R107" s="22" t="n">
        <x:f>(C107-H107)*(1+D107)*(1-E107)-K107</x:f>
        <x:v>0</x:v>
      </x:c>
      <x:c r="S107" s="22" t="n">
        <x:f>(C107-H107)*(1+D107)*E107-J107</x:f>
        <x:v>0</x:v>
      </x:c>
      <x:c r="T107" s="22" t="n">
        <x:f>K107/(1+Method!$B$9)^B107-L107</x:f>
        <x:v>0</x:v>
      </x:c>
      <x:c r="U107" s="22" t="n">
        <x:f>H107/(1+Method!$B$9)^(B107-1)-M107</x:f>
        <x:v>0</x:v>
      </x:c>
      <x:c r="V107" s="22" t="n">
        <x:f>G107-IF(A107="Weak early flexible",IF(G106*(1+Method!$B$9)&gt;C107*Method!$B$13,G106*(1-Method!$B$14),G106*(1+Method!$B$9)),F107)</x:f>
        <x:v>0</x:v>
      </x:c>
      <x:c r="W107" s="22" t="n">
        <x:f>C107-K106</x:f>
        <x:v>0</x:v>
      </x:c>
    </x:row>
    <x:row r="108" ht="25" customHeight="1">
      <x:c r="A108" s="2" t="str">
        <x:v>Weak early flexible</x:v>
      </x:c>
      <x:c r="B108" s="2" t="n">
        <x:v>11</x:v>
      </x:c>
      <x:c r="C108" s="10" t="n">
        <x:v>11514615.04186518</x:v>
      </x:c>
      <x:c r="D108" s="17" t="n">
        <x:v>0.08</x:v>
      </x:c>
      <x:c r="E108" s="17" t="n">
        <x:v>0.01</x:v>
      </x:c>
      <x:c r="F108" s="10" t="n">
        <x:v>693229.2245542746</x:v>
      </x:c>
      <x:c r="G108" s="10" t="n">
        <x:v>509311.2670194671</x:v>
      </x:c>
      <x:c r="H108" s="10" t="n">
        <x:v>509311.2670194671</x:v>
      </x:c>
      <x:c r="I108" s="10" t="n">
        <x:v>0</x:v>
      </x:c>
      <x:c r="J108" s="10" t="n">
        <x:v>118857.2807683337</x:v>
      </x:c>
      <x:c r="K108" s="10" t="n">
        <x:v>11766870.796065036</x:v>
      </x:c>
      <x:c r="L108" s="10" t="n">
        <x:v>6879845.651815265</x:v>
      </x:c>
      <x:c r="M108" s="10" t="n">
        <x:v>312672.93700088735</x:v>
      </x:c>
      <x:c r="N108" s="21" t="b">
        <x:v>0</x:v>
      </x:c>
      <x:c r="O108" s="10" t="n">
        <x:f>(F108-G108)/(1+Method!$B$9)^(B108-1)/12</x:f>
        <x:v>9409.13930789707</x:v>
      </x:c>
      <x:c r="P108" s="10" t="n">
        <x:f>I108/(1+Method!$B$9)^(B108-1)/12</x:f>
        <x:v>0</x:v>
      </x:c>
      <x:c r="Q108" s="10" t="n">
        <x:f>M108/12</x:f>
        <x:v>26056.07808340728</x:v>
      </x:c>
      <x:c r="R108" s="22" t="n">
        <x:f>(C108-H108)*(1+D108)*(1-E108)-K108</x:f>
        <x:v>0</x:v>
      </x:c>
      <x:c r="S108" s="22" t="n">
        <x:f>(C108-H108)*(1+D108)*E108-J108</x:f>
        <x:v>0</x:v>
      </x:c>
      <x:c r="T108" s="22" t="n">
        <x:f>K108/(1+Method!$B$9)^B108-L108</x:f>
        <x:v>0</x:v>
      </x:c>
      <x:c r="U108" s="22" t="n">
        <x:f>H108/(1+Method!$B$9)^(B108-1)-M108</x:f>
        <x:v>0</x:v>
      </x:c>
      <x:c r="V108" s="22" t="n">
        <x:f>G108-IF(A108="Weak early flexible",IF(G107*(1+Method!$B$9)&gt;C108*Method!$B$13,G107*(1-Method!$B$14),G107*(1+Method!$B$9)),F108)</x:f>
        <x:v>0</x:v>
      </x:c>
      <x:c r="W108" s="22" t="n">
        <x:f>C108-K107</x:f>
        <x:v>0</x:v>
      </x:c>
    </x:row>
    <x:row r="109" ht="25" customHeight="1">
      <x:c r="A109" s="2" t="str">
        <x:v>Weak early flexible</x:v>
      </x:c>
      <x:c r="B109" s="2" t="n">
        <x:v>12</x:v>
      </x:c>
      <x:c r="C109" s="10" t="n">
        <x:v>11766870.796065036</x:v>
      </x:c>
      <x:c r="D109" s="17" t="n">
        <x:v>0.08</x:v>
      </x:c>
      <x:c r="E109" s="17" t="n">
        <x:v>0.01</x:v>
      </x:c>
      <x:c r="F109" s="10" t="n">
        <x:v>727890.6857819883</x:v>
      </x:c>
      <x:c r="G109" s="10" t="n">
        <x:v>534776.8303704405</x:v>
      </x:c>
      <x:c r="H109" s="10" t="n">
        <x:v>534776.8303704405</x:v>
      </x:c>
      <x:c r="I109" s="10" t="n">
        <x:v>0</x:v>
      </x:c>
      <x:c r="J109" s="10" t="n">
        <x:v>121306.61482950165</x:v>
      </x:c>
      <x:c r="K109" s="10" t="n">
        <x:v>12009354.868120663</x:v>
      </x:c>
      <x:c r="L109" s="10" t="n">
        <x:v>6687258.158742412</x:v>
      </x:c>
      <x:c r="M109" s="10" t="n">
        <x:v>312672.9370008874</x:v>
      </x:c>
      <x:c r="N109" s="21" t="b">
        <x:v>0</x:v>
      </x:c>
      <x:c r="O109" s="10" t="n">
        <x:f>(F109-G109)/(1+Method!$B$9)^(B109-1)/12</x:f>
        <x:v>9409.139307897067</x:v>
      </x:c>
      <x:c r="P109" s="10" t="n">
        <x:f>I109/(1+Method!$B$9)^(B109-1)/12</x:f>
        <x:v>0</x:v>
      </x:c>
      <x:c r="Q109" s="10" t="n">
        <x:f>M109/12</x:f>
        <x:v>26056.078083407283</x:v>
      </x:c>
      <x:c r="R109" s="22" t="n">
        <x:f>(C109-H109)*(1+D109)*(1-E109)-K109</x:f>
        <x:v>0</x:v>
      </x:c>
      <x:c r="S109" s="22" t="n">
        <x:f>(C109-H109)*(1+D109)*E109-J109</x:f>
        <x:v>0</x:v>
      </x:c>
      <x:c r="T109" s="22" t="n">
        <x:f>K109/(1+Method!$B$9)^B109-L109</x:f>
        <x:v>0</x:v>
      </x:c>
      <x:c r="U109" s="22" t="n">
        <x:f>H109/(1+Method!$B$9)^(B109-1)-M109</x:f>
        <x:v>0</x:v>
      </x:c>
      <x:c r="V109" s="22" t="n">
        <x:f>G109-IF(A109="Weak early flexible",IF(G108*(1+Method!$B$9)&gt;C109*Method!$B$13,G108*(1-Method!$B$14),G108*(1+Method!$B$9)),F109)</x:f>
        <x:v>0</x:v>
      </x:c>
      <x:c r="W109" s="22" t="n">
        <x:f>C109-K108</x:f>
        <x:v>0</x:v>
      </x:c>
    </x:row>
    <x:row r="110" ht="25" customHeight="1">
      <x:c r="A110" s="2" t="str">
        <x:v>Weak early flexible</x:v>
      </x:c>
      <x:c r="B110" s="2" t="n">
        <x:v>13</x:v>
      </x:c>
      <x:c r="C110" s="10" t="n">
        <x:v>12009354.868120663</x:v>
      </x:c>
      <x:c r="D110" s="17" t="n">
        <x:v>0.08</x:v>
      </x:c>
      <x:c r="E110" s="17" t="n">
        <x:v>0.01</x:v>
      </x:c>
      <x:c r="F110" s="10" t="n">
        <x:v>764285.2200710878</x:v>
      </x:c>
      <x:c r="G110" s="10" t="n">
        <x:v>561515.6718889625</x:v>
      </x:c>
      <x:c r="H110" s="10" t="n">
        <x:v>561515.6718889625</x:v>
      </x:c>
      <x:c r="I110" s="10" t="n">
        <x:v>0</x:v>
      </x:c>
      <x:c r="J110" s="10" t="n">
        <x:v>123636.66331930237</x:v>
      </x:c>
      <x:c r="K110" s="10" t="n">
        <x:v>12240029.668610934</x:v>
      </x:c>
      <x:c r="L110" s="10" t="n">
        <x:v>6491149.065796227</x:v>
      </x:c>
      <x:c r="M110" s="10" t="n">
        <x:v>312672.93700088735</x:v>
      </x:c>
      <x:c r="N110" s="21" t="b">
        <x:v>0</x:v>
      </x:c>
      <x:c r="O110" s="10" t="n">
        <x:f>(F110-G110)/(1+Method!$B$9)^(B110-1)/12</x:f>
        <x:v>9409.139307897072</x:v>
      </x:c>
      <x:c r="P110" s="10" t="n">
        <x:f>I110/(1+Method!$B$9)^(B110-1)/12</x:f>
        <x:v>0</x:v>
      </x:c>
      <x:c r="Q110" s="10" t="n">
        <x:f>M110/12</x:f>
        <x:v>26056.07808340728</x:v>
      </x:c>
      <x:c r="R110" s="22" t="n">
        <x:f>(C110-H110)*(1+D110)*(1-E110)-K110</x:f>
        <x:v>0</x:v>
      </x:c>
      <x:c r="S110" s="22" t="n">
        <x:f>(C110-H110)*(1+D110)*E110-J110</x:f>
        <x:v>0</x:v>
      </x:c>
      <x:c r="T110" s="22" t="n">
        <x:f>K110/(1+Method!$B$9)^B110-L110</x:f>
        <x:v>0</x:v>
      </x:c>
      <x:c r="U110" s="22" t="n">
        <x:f>H110/(1+Method!$B$9)^(B110-1)-M110</x:f>
        <x:v>0</x:v>
      </x:c>
      <x:c r="V110" s="22" t="n">
        <x:f>G110-IF(A110="Weak early flexible",IF(G109*(1+Method!$B$9)&gt;C110*Method!$B$13,G109*(1-Method!$B$14),G109*(1+Method!$B$9)),F110)</x:f>
        <x:v>0</x:v>
      </x:c>
      <x:c r="W110" s="22" t="n">
        <x:f>C110-K109</x:f>
        <x:v>0</x:v>
      </x:c>
    </x:row>
    <x:row r="111" ht="25" customHeight="1">
      <x:c r="A111" s="2" t="str">
        <x:v>Weak early flexible</x:v>
      </x:c>
      <x:c r="B111" s="2" t="n">
        <x:v>14</x:v>
      </x:c>
      <x:c r="C111" s="10" t="n">
        <x:v>12240029.668610934</x:v>
      </x:c>
      <x:c r="D111" s="17" t="n">
        <x:v>0.08</x:v>
      </x:c>
      <x:c r="E111" s="17" t="n">
        <x:v>0.01</x:v>
      </x:c>
      <x:c r="F111" s="10" t="n">
        <x:v>802499.4810746423</x:v>
      </x:c>
      <x:c r="G111" s="10" t="n">
        <x:v>589591.4554834106</x:v>
      </x:c>
      <x:c r="H111" s="10" t="n">
        <x:v>589591.4554834106</x:v>
      </x:c>
      <x:c r="I111" s="10" t="n">
        <x:v>0</x:v>
      </x:c>
      <x:c r="J111" s="10" t="n">
        <x:v>125824.73270177726</x:v>
      </x:c>
      <x:c r="K111" s="10" t="n">
        <x:v>12456648.53747595</x:v>
      </x:c>
      <x:c r="L111" s="10" t="n">
        <x:v>6291453.978007597</x:v>
      </x:c>
      <x:c r="M111" s="10" t="n">
        <x:v>312672.93700088735</x:v>
      </x:c>
      <x:c r="N111" s="21" t="b">
        <x:v>0</x:v>
      </x:c>
      <x:c r="O111" s="10" t="n">
        <x:f>(F111-G111)/(1+Method!$B$9)^(B111-1)/12</x:f>
        <x:v>9409.139307897074</x:v>
      </x:c>
      <x:c r="P111" s="10" t="n">
        <x:f>I111/(1+Method!$B$9)^(B111-1)/12</x:f>
        <x:v>0</x:v>
      </x:c>
      <x:c r="Q111" s="10" t="n">
        <x:f>M111/12</x:f>
        <x:v>26056.07808340728</x:v>
      </x:c>
      <x:c r="R111" s="22" t="n">
        <x:f>(C111-H111)*(1+D111)*(1-E111)-K111</x:f>
        <x:v>0</x:v>
      </x:c>
      <x:c r="S111" s="22" t="n">
        <x:f>(C111-H111)*(1+D111)*E111-J111</x:f>
        <x:v>0</x:v>
      </x:c>
      <x:c r="T111" s="22" t="n">
        <x:f>K111/(1+Method!$B$9)^B111-L111</x:f>
        <x:v>0</x:v>
      </x:c>
      <x:c r="U111" s="22" t="n">
        <x:f>H111/(1+Method!$B$9)^(B111-1)-M111</x:f>
        <x:v>0</x:v>
      </x:c>
      <x:c r="V111" s="22" t="n">
        <x:f>G111-IF(A111="Weak early flexible",IF(G110*(1+Method!$B$9)&gt;C111*Method!$B$13,G110*(1-Method!$B$14),G110*(1+Method!$B$9)),F111)</x:f>
        <x:v>0</x:v>
      </x:c>
      <x:c r="W111" s="22" t="n">
        <x:f>C111-K110</x:f>
        <x:v>0</x:v>
      </x:c>
    </x:row>
    <x:row r="112" ht="25" customHeight="1">
      <x:c r="A112" s="2" t="str">
        <x:v>Weak early flexible</x:v>
      </x:c>
      <x:c r="B112" s="2" t="n">
        <x:v>15</x:v>
      </x:c>
      <x:c r="C112" s="10" t="n">
        <x:v>12456648.53747595</x:v>
      </x:c>
      <x:c r="D112" s="17" t="n">
        <x:v>0.08</x:v>
      </x:c>
      <x:c r="E112" s="17" t="n">
        <x:v>0.01</x:v>
      </x:c>
      <x:c r="F112" s="10" t="n">
        <x:v>842624.4551283744</x:v>
      </x:c>
      <x:c r="G112" s="10" t="n">
        <x:v>619071.0282575812</x:v>
      </x:c>
      <x:c r="H112" s="10" t="n">
        <x:v>619071.0282575812</x:v>
      </x:c>
      <x:c r="I112" s="10" t="n">
        <x:v>0</x:v>
      </x:c>
      <x:c r="J112" s="10" t="n">
        <x:v>127845.8370995584</x:v>
      </x:c>
      <x:c r="K112" s="10" t="n">
        <x:v>12656737.872856282</x:v>
      </x:c>
      <x:c r="L112" s="10" t="n">
        <x:v>6088107.322899405</x:v>
      </x:c>
      <x:c r="M112" s="10" t="n">
        <x:v>312672.9370008873</x:v>
      </x:c>
      <x:c r="N112" s="21" t="b">
        <x:v>0</x:v>
      </x:c>
      <x:c r="O112" s="10" t="n">
        <x:f>(F112-G112)/(1+Method!$B$9)^(B112-1)/12</x:f>
        <x:v>9409.139307897074</x:v>
      </x:c>
      <x:c r="P112" s="10" t="n">
        <x:f>I112/(1+Method!$B$9)^(B112-1)/12</x:f>
        <x:v>0</x:v>
      </x:c>
      <x:c r="Q112" s="10" t="n">
        <x:f>M112/12</x:f>
        <x:v>26056.078083407276</x:v>
      </x:c>
      <x:c r="R112" s="22" t="n">
        <x:f>(C112-H112)*(1+D112)*(1-E112)-K112</x:f>
        <x:v>0</x:v>
      </x:c>
      <x:c r="S112" s="22" t="n">
        <x:f>(C112-H112)*(1+D112)*E112-J112</x:f>
        <x:v>0</x:v>
      </x:c>
      <x:c r="T112" s="22" t="n">
        <x:f>K112/(1+Method!$B$9)^B112-L112</x:f>
        <x:v>0</x:v>
      </x:c>
      <x:c r="U112" s="22" t="n">
        <x:f>H112/(1+Method!$B$9)^(B112-1)-M112</x:f>
        <x:v>0</x:v>
      </x:c>
      <x:c r="V112" s="22" t="n">
        <x:f>G112-IF(A112="Weak early flexible",IF(G111*(1+Method!$B$9)&gt;C112*Method!$B$13,G111*(1-Method!$B$14),G111*(1+Method!$B$9)),F112)</x:f>
        <x:v>0</x:v>
      </x:c>
      <x:c r="W112" s="22" t="n">
        <x:f>C112-K111</x:f>
        <x:v>0</x:v>
      </x:c>
    </x:row>
    <x:row r="113" ht="25" customHeight="1">
      <x:c r="A113" s="2" t="str">
        <x:v>Weak early flexible</x:v>
      </x:c>
      <x:c r="B113" s="2" t="n">
        <x:v>16</x:v>
      </x:c>
      <x:c r="C113" s="10" t="n">
        <x:v>12656737.872856282</x:v>
      </x:c>
      <x:c r="D113" s="17" t="n">
        <x:v>0.08</x:v>
      </x:c>
      <x:c r="E113" s="17" t="n">
        <x:v>0.01</x:v>
      </x:c>
      <x:c r="F113" s="10" t="n">
        <x:v>884755.6778847933</x:v>
      </x:c>
      <x:c r="G113" s="10" t="n">
        <x:v>557163.9254318231</x:v>
      </x:c>
      <x:c r="H113" s="10" t="n">
        <x:v>557163.9254318231</x:v>
      </x:c>
      <x:c r="I113" s="10" t="n">
        <x:v>0</x:v>
      </x:c>
      <x:c r="J113" s="10" t="n">
        <x:v>130675.39863218415</x:v>
      </x:c>
      <x:c r="K113" s="10" t="n">
        <x:v>12936864.464586232</x:v>
      </x:c>
      <x:c r="L113" s="10" t="n">
        <x:v>5926526.669668057</x:v>
      </x:c>
      <x:c r="M113" s="10" t="n">
        <x:v>268005.3745721892</x:v>
      </x:c>
      <x:c r="N113" s="21" t="b">
        <x:v>1</x:v>
      </x:c>
      <x:c r="O113" s="10" t="n">
        <x:f>(F113-G113)/(1+Method!$B$9)^(B113-1)/12</x:f>
        <x:v>13131.436176955258</x:v>
      </x:c>
      <x:c r="P113" s="10" t="n">
        <x:f>I113/(1+Method!$B$9)^(B113-1)/12</x:f>
        <x:v>0</x:v>
      </x:c>
      <x:c r="Q113" s="10" t="n">
        <x:f>M113/12</x:f>
        <x:v>22333.7812143491</x:v>
      </x:c>
      <x:c r="R113" s="22" t="n">
        <x:f>(C113-H113)*(1+D113)*(1-E113)-K113</x:f>
        <x:v>0</x:v>
      </x:c>
      <x:c r="S113" s="22" t="n">
        <x:f>(C113-H113)*(1+D113)*E113-J113</x:f>
        <x:v>0</x:v>
      </x:c>
      <x:c r="T113" s="22" t="n">
        <x:f>K113/(1+Method!$B$9)^B113-L113</x:f>
        <x:v>0</x:v>
      </x:c>
      <x:c r="U113" s="22" t="n">
        <x:f>H113/(1+Method!$B$9)^(B113-1)-M113</x:f>
        <x:v>0</x:v>
      </x:c>
      <x:c r="V113" s="22" t="n">
        <x:f>G113-IF(A113="Weak early flexible",IF(G112*(1+Method!$B$9)&gt;C113*Method!$B$13,G112*(1-Method!$B$14),G112*(1+Method!$B$9)),F113)</x:f>
        <x:v>0</x:v>
      </x:c>
      <x:c r="W113" s="22" t="n">
        <x:f>C113-K112</x:f>
        <x:v>0</x:v>
      </x:c>
    </x:row>
    <x:row r="114" ht="25" customHeight="1">
      <x:c r="A114" s="2" t="str">
        <x:v>Weak early flexible</x:v>
      </x:c>
      <x:c r="B114" s="2" t="n">
        <x:v>17</x:v>
      </x:c>
      <x:c r="C114" s="10" t="n">
        <x:v>12936864.464586232</x:v>
      </x:c>
      <x:c r="D114" s="17" t="n">
        <x:v>0.08</x:v>
      </x:c>
      <x:c r="E114" s="17" t="n">
        <x:v>0.01</x:v>
      </x:c>
      <x:c r="F114" s="10" t="n">
        <x:v>928993.4617790327</x:v>
      </x:c>
      <x:c r="G114" s="10" t="n">
        <x:v>585022.1217034144</x:v>
      </x:c>
      <x:c r="H114" s="10" t="n">
        <x:v>585022.1217034144</x:v>
      </x:c>
      <x:c r="I114" s="10" t="n">
        <x:v>0</x:v>
      </x:c>
      <x:c r="J114" s="10" t="n">
        <x:v>133399.89730313444</x:v>
      </x:c>
      <x:c r="K114" s="10" t="n">
        <x:v>13206589.83301031</x:v>
      </x:c>
      <x:c r="L114" s="10" t="n">
        <x:v>5761991.398777621</x:v>
      </x:c>
      <x:c r="M114" s="10" t="n">
        <x:v>268005.37457218923</x:v>
      </x:c>
      <x:c r="N114" s="21" t="b">
        <x:v>0</x:v>
      </x:c>
      <x:c r="O114" s="10" t="n">
        <x:f>(F114-G114)/(1+Method!$B$9)^(B114-1)/12</x:f>
        <x:v>13131.436176955249</x:v>
      </x:c>
      <x:c r="P114" s="10" t="n">
        <x:f>I114/(1+Method!$B$9)^(B114-1)/12</x:f>
        <x:v>0</x:v>
      </x:c>
      <x:c r="Q114" s="10" t="n">
        <x:f>M114/12</x:f>
        <x:v>22333.781214349103</x:v>
      </x:c>
      <x:c r="R114" s="22" t="n">
        <x:f>(C114-H114)*(1+D114)*(1-E114)-K114</x:f>
        <x:v>0</x:v>
      </x:c>
      <x:c r="S114" s="22" t="n">
        <x:f>(C114-H114)*(1+D114)*E114-J114</x:f>
        <x:v>0</x:v>
      </x:c>
      <x:c r="T114" s="22" t="n">
        <x:f>K114/(1+Method!$B$9)^B114-L114</x:f>
        <x:v>0</x:v>
      </x:c>
      <x:c r="U114" s="22" t="n">
        <x:f>H114/(1+Method!$B$9)^(B114-1)-M114</x:f>
        <x:v>0</x:v>
      </x:c>
      <x:c r="V114" s="22" t="n">
        <x:f>G114-IF(A114="Weak early flexible",IF(G113*(1+Method!$B$9)&gt;C114*Method!$B$13,G113*(1-Method!$B$14),G113*(1+Method!$B$9)),F114)</x:f>
        <x:v>0</x:v>
      </x:c>
      <x:c r="W114" s="22" t="n">
        <x:f>C114-K113</x:f>
        <x:v>0</x:v>
      </x:c>
    </x:row>
    <x:row r="115" ht="25" customHeight="1">
      <x:c r="A115" s="2" t="str">
        <x:v>Weak early flexible</x:v>
      </x:c>
      <x:c r="B115" s="2" t="n">
        <x:v>18</x:v>
      </x:c>
      <x:c r="C115" s="10" t="n">
        <x:v>13206589.83301031</x:v>
      </x:c>
      <x:c r="D115" s="17" t="n">
        <x:v>0.08</x:v>
      </x:c>
      <x:c r="E115" s="17" t="n">
        <x:v>0.01</x:v>
      </x:c>
      <x:c r="F115" s="10" t="n">
        <x:v>975443.1348679846</x:v>
      </x:c>
      <x:c r="G115" s="10" t="n">
        <x:v>614273.2277885851</x:v>
      </x:c>
      <x:c r="H115" s="10" t="n">
        <x:v>614273.2277885851</x:v>
      </x:c>
      <x:c r="I115" s="10" t="n">
        <x:v>0</x:v>
      </x:c>
      <x:c r="J115" s="10" t="n">
        <x:v>135997.01933639465</x:v>
      </x:c>
      <x:c r="K115" s="10" t="n">
        <x:v>13463704.91430307</x:v>
      </x:c>
      <x:c r="L115" s="10" t="n">
        <x:v>5594447.482933761</x:v>
      </x:c>
      <x:c r="M115" s="10" t="n">
        <x:v>268005.3745721892</x:v>
      </x:c>
      <x:c r="N115" s="21" t="b">
        <x:v>0</x:v>
      </x:c>
      <x:c r="O115" s="10" t="n">
        <x:f>(F115-G115)/(1+Method!$B$9)^(B115-1)/12</x:f>
        <x:v>13131.436176955254</x:v>
      </x:c>
      <x:c r="P115" s="10" t="n">
        <x:f>I115/(1+Method!$B$9)^(B115-1)/12</x:f>
        <x:v>0</x:v>
      </x:c>
      <x:c r="Q115" s="10" t="n">
        <x:f>M115/12</x:f>
        <x:v>22333.7812143491</x:v>
      </x:c>
      <x:c r="R115" s="22" t="n">
        <x:f>(C115-H115)*(1+D115)*(1-E115)-K115</x:f>
        <x:v>0</x:v>
      </x:c>
      <x:c r="S115" s="22" t="n">
        <x:f>(C115-H115)*(1+D115)*E115-J115</x:f>
        <x:v>0</x:v>
      </x:c>
      <x:c r="T115" s="22" t="n">
        <x:f>K115/(1+Method!$B$9)^B115-L115</x:f>
        <x:v>0</x:v>
      </x:c>
      <x:c r="U115" s="22" t="n">
        <x:f>H115/(1+Method!$B$9)^(B115-1)-M115</x:f>
        <x:v>0</x:v>
      </x:c>
      <x:c r="V115" s="22" t="n">
        <x:f>G115-IF(A115="Weak early flexible",IF(G114*(1+Method!$B$9)&gt;C115*Method!$B$13,G114*(1-Method!$B$14),G114*(1+Method!$B$9)),F115)</x:f>
        <x:v>0</x:v>
      </x:c>
      <x:c r="W115" s="22" t="n">
        <x:f>C115-K114</x:f>
        <x:v>0</x:v>
      </x:c>
    </x:row>
    <x:row r="116" ht="25" customHeight="1">
      <x:c r="A116" s="2" t="str">
        <x:v>Weak early flexible</x:v>
      </x:c>
      <x:c r="B116" s="2" t="n">
        <x:v>19</x:v>
      </x:c>
      <x:c r="C116" s="10" t="n">
        <x:v>13463704.91430307</x:v>
      </x:c>
      <x:c r="D116" s="17" t="n">
        <x:v>0.08</x:v>
      </x:c>
      <x:c r="E116" s="17" t="n">
        <x:v>0.01</x:v>
      </x:c>
      <x:c r="F116" s="10" t="n">
        <x:v>1024215.2916113837</x:v>
      </x:c>
      <x:c r="G116" s="10" t="n">
        <x:v>644986.8891780144</x:v>
      </x:c>
      <x:c r="H116" s="10" t="n">
        <x:v>644986.8891780144</x:v>
      </x:c>
      <x:c r="I116" s="10" t="n">
        <x:v>0</x:v>
      </x:c>
      <x:c r="J116" s="10" t="n">
        <x:v>138442.15467135064</x:v>
      </x:c>
      <x:c r="K116" s="10" t="n">
        <x:v>13705773.312463712</x:v>
      </x:c>
      <x:c r="L116" s="10" t="n">
        <x:v>5423839.906914469</x:v>
      </x:c>
      <x:c r="M116" s="10" t="n">
        <x:v>268005.37457218923</x:v>
      </x:c>
      <x:c r="N116" s="21" t="b">
        <x:v>0</x:v>
      </x:c>
      <x:c r="O116" s="10" t="n">
        <x:f>(F116-G116)/(1+Method!$B$9)^(B116-1)/12</x:f>
        <x:v>13131.436176955249</x:v>
      </x:c>
      <x:c r="P116" s="10" t="n">
        <x:f>I116/(1+Method!$B$9)^(B116-1)/12</x:f>
        <x:v>0</x:v>
      </x:c>
      <x:c r="Q116" s="10" t="n">
        <x:f>M116/12</x:f>
        <x:v>22333.781214349103</x:v>
      </x:c>
      <x:c r="R116" s="22" t="n">
        <x:f>(C116-H116)*(1+D116)*(1-E116)-K116</x:f>
        <x:v>0</x:v>
      </x:c>
      <x:c r="S116" s="22" t="n">
        <x:f>(C116-H116)*(1+D116)*E116-J116</x:f>
        <x:v>0</x:v>
      </x:c>
      <x:c r="T116" s="22" t="n">
        <x:f>K116/(1+Method!$B$9)^B116-L116</x:f>
        <x:v>0</x:v>
      </x:c>
      <x:c r="U116" s="22" t="n">
        <x:f>H116/(1+Method!$B$9)^(B116-1)-M116</x:f>
        <x:v>0</x:v>
      </x:c>
      <x:c r="V116" s="22" t="n">
        <x:f>G116-IF(A116="Weak early flexible",IF(G115*(1+Method!$B$9)&gt;C116*Method!$B$13,G115*(1-Method!$B$14),G115*(1+Method!$B$9)),F116)</x:f>
        <x:v>0</x:v>
      </x:c>
      <x:c r="W116" s="22" t="n">
        <x:f>C116-K115</x:f>
        <x:v>0</x:v>
      </x:c>
    </x:row>
    <x:row r="117" ht="25" customHeight="1">
      <x:c r="A117" s="2" t="str">
        <x:v>Weak early flexible</x:v>
      </x:c>
      <x:c r="B117" s="2" t="n">
        <x:v>20</x:v>
      </x:c>
      <x:c r="C117" s="10" t="n">
        <x:v>13705773.312463712</x:v>
      </x:c>
      <x:c r="D117" s="17" t="n">
        <x:v>0.08</x:v>
      </x:c>
      <x:c r="E117" s="17" t="n">
        <x:v>0.01</x:v>
      </x:c>
      <x:c r="F117" s="10" t="n">
        <x:v>1075426.0561919531</x:v>
      </x:c>
      <x:c r="G117" s="10" t="n">
        <x:v>677236.2336369151</x:v>
      </x:c>
      <x:c r="H117" s="10" t="n">
        <x:v>677236.2336369151</x:v>
      </x:c>
      <x:c r="I117" s="10" t="n">
        <x:v>0</x:v>
      </x:c>
      <x:c r="J117" s="10" t="n">
        <x:v>140708.2004513294</x:v>
      </x:c>
      <x:c r="K117" s="10" t="n">
        <x:v>13930111.844681611</x:v>
      </x:c>
      <x:c r="L117" s="10" t="n">
        <x:v>5250112.64950511</x:v>
      </x:c>
      <x:c r="M117" s="10" t="n">
        <x:v>268005.3745721892</x:v>
      </x:c>
      <x:c r="N117" s="21" t="b">
        <x:v>0</x:v>
      </x:c>
      <x:c r="O117" s="10" t="n">
        <x:f>(F117-G117)/(1+Method!$B$9)^(B117-1)/12</x:f>
        <x:v>13131.436176955256</x:v>
      </x:c>
      <x:c r="P117" s="10" t="n">
        <x:f>I117/(1+Method!$B$9)^(B117-1)/12</x:f>
        <x:v>0</x:v>
      </x:c>
      <x:c r="Q117" s="10" t="n">
        <x:f>M117/12</x:f>
        <x:v>22333.7812143491</x:v>
      </x:c>
      <x:c r="R117" s="22" t="n">
        <x:f>(C117-H117)*(1+D117)*(1-E117)-K117</x:f>
        <x:v>0</x:v>
      </x:c>
      <x:c r="S117" s="22" t="n">
        <x:f>(C117-H117)*(1+D117)*E117-J117</x:f>
        <x:v>0</x:v>
      </x:c>
      <x:c r="T117" s="22" t="n">
        <x:f>K117/(1+Method!$B$9)^B117-L117</x:f>
        <x:v>0</x:v>
      </x:c>
      <x:c r="U117" s="22" t="n">
        <x:f>H117/(1+Method!$B$9)^(B117-1)-M117</x:f>
        <x:v>0</x:v>
      </x:c>
      <x:c r="V117" s="22" t="n">
        <x:f>G117-IF(A117="Weak early flexible",IF(G116*(1+Method!$B$9)&gt;C117*Method!$B$13,G116*(1-Method!$B$14),G116*(1+Method!$B$9)),F117)</x:f>
        <x:v>0</x:v>
      </x:c>
      <x:c r="W117" s="22" t="n">
        <x:f>C117-K116</x:f>
        <x:v>0</x:v>
      </x:c>
    </x:row>
    <x:row r="118" ht="25" customHeight="1">
      <x:c r="A118" s="2" t="str">
        <x:v>Weak early flexible</x:v>
      </x:c>
      <x:c r="B118" s="2" t="n">
        <x:v>21</x:v>
      </x:c>
      <x:c r="C118" s="10" t="n">
        <x:v>13930111.844681611</x:v>
      </x:c>
      <x:c r="D118" s="17" t="n">
        <x:v>0.08</x:v>
      </x:c>
      <x:c r="E118" s="17" t="n">
        <x:v>0.01</x:v>
      </x:c>
      <x:c r="F118" s="10" t="n">
        <x:v>1129197.3590015506</x:v>
      </x:c>
      <x:c r="G118" s="10" t="n">
        <x:v>609512.6102732236</x:v>
      </x:c>
      <x:c r="H118" s="10" t="n">
        <x:v>609512.6102732236</x:v>
      </x:c>
      <x:c r="I118" s="10" t="n">
        <x:v>0</x:v>
      </x:c>
      <x:c r="J118" s="10" t="n">
        <x:v>143862.4717316106</x:v>
      </x:c>
      <x:c r="K118" s="10" t="n">
        <x:v>14242384.701429449</x:v>
      </x:c>
      <x:c r="L118" s="10" t="n">
        <x:v>5112195.242857216</x:v>
      </x:c>
      <x:c r="M118" s="10" t="n">
        <x:v>229718.89249044788</x:v>
      </x:c>
      <x:c r="N118" s="21" t="b">
        <x:v>1</x:v>
      </x:c>
      <x:c r="O118" s="10" t="n">
        <x:f>(F118-G118)/(1+Method!$B$9)^(B118-1)/12</x:f>
        <x:v>16321.976350433693</x:v>
      </x:c>
      <x:c r="P118" s="10" t="n">
        <x:f>I118/(1+Method!$B$9)^(B118-1)/12</x:f>
        <x:v>0</x:v>
      </x:c>
      <x:c r="Q118" s="10" t="n">
        <x:f>M118/12</x:f>
        <x:v>19143.241040870656</x:v>
      </x:c>
      <x:c r="R118" s="22" t="n">
        <x:f>(C118-H118)*(1+D118)*(1-E118)-K118</x:f>
        <x:v>0</x:v>
      </x:c>
      <x:c r="S118" s="22" t="n">
        <x:f>(C118-H118)*(1+D118)*E118-J118</x:f>
        <x:v>0</x:v>
      </x:c>
      <x:c r="T118" s="22" t="n">
        <x:f>K118/(1+Method!$B$9)^B118-L118</x:f>
        <x:v>0</x:v>
      </x:c>
      <x:c r="U118" s="22" t="n">
        <x:f>H118/(1+Method!$B$9)^(B118-1)-M118</x:f>
        <x:v>0</x:v>
      </x:c>
      <x:c r="V118" s="22" t="n">
        <x:f>G118-IF(A118="Weak early flexible",IF(G117*(1+Method!$B$9)&gt;C118*Method!$B$13,G117*(1-Method!$B$14),G117*(1+Method!$B$9)),F118)</x:f>
        <x:v>0</x:v>
      </x:c>
      <x:c r="W118" s="22" t="n">
        <x:f>C118-K117</x:f>
        <x:v>0</x:v>
      </x:c>
    </x:row>
    <x:row r="119" ht="25" customHeight="1">
      <x:c r="A119" s="2" t="str">
        <x:v>Weak early flexible</x:v>
      </x:c>
      <x:c r="B119" s="2" t="n">
        <x:v>22</x:v>
      </x:c>
      <x:c r="C119" s="10" t="n">
        <x:v>14242384.701429449</x:v>
      </x:c>
      <x:c r="D119" s="17" t="n">
        <x:v>0.08</x:v>
      </x:c>
      <x:c r="E119" s="17" t="n">
        <x:v>0.01</x:v>
      </x:c>
      <x:c r="F119" s="10" t="n">
        <x:v>1185657.2269516282</x:v>
      </x:c>
      <x:c r="G119" s="10" t="n">
        <x:v>639988.2407868848</x:v>
      </x:c>
      <x:c r="H119" s="10" t="n">
        <x:v>639988.2407868848</x:v>
      </x:c>
      <x:c r="I119" s="10" t="n">
        <x:v>0</x:v>
      </x:c>
      <x:c r="J119" s="10" t="n">
        <x:v>146905.8817749397</x:v>
      </x:c>
      <x:c r="K119" s="10" t="n">
        <x:v>14543682.295719031</x:v>
      </x:c>
      <x:c r="L119" s="10" t="n">
        <x:v>4971755.917916332</x:v>
      </x:c>
      <x:c r="M119" s="10" t="n">
        <x:v>229718.89249044785</x:v>
      </x:c>
      <x:c r="N119" s="21" t="b">
        <x:v>0</x:v>
      </x:c>
      <x:c r="O119" s="10" t="n">
        <x:f>(F119-G119)/(1+Method!$B$9)^(B119-1)/12</x:f>
        <x:v>16321.976350433693</x:v>
      </x:c>
      <x:c r="P119" s="10" t="n">
        <x:f>I119/(1+Method!$B$9)^(B119-1)/12</x:f>
        <x:v>0</x:v>
      </x:c>
      <x:c r="Q119" s="10" t="n">
        <x:f>M119/12</x:f>
        <x:v>19143.241040870653</x:v>
      </x:c>
      <x:c r="R119" s="22" t="n">
        <x:f>(C119-H119)*(1+D119)*(1-E119)-K119</x:f>
        <x:v>0</x:v>
      </x:c>
      <x:c r="S119" s="22" t="n">
        <x:f>(C119-H119)*(1+D119)*E119-J119</x:f>
        <x:v>0</x:v>
      </x:c>
      <x:c r="T119" s="22" t="n">
        <x:f>K119/(1+Method!$B$9)^B119-L119</x:f>
        <x:v>0</x:v>
      </x:c>
      <x:c r="U119" s="22" t="n">
        <x:f>H119/(1+Method!$B$9)^(B119-1)-M119</x:f>
        <x:v>0</x:v>
      </x:c>
      <x:c r="V119" s="22" t="n">
        <x:f>G119-IF(A119="Weak early flexible",IF(G118*(1+Method!$B$9)&gt;C119*Method!$B$13,G118*(1-Method!$B$14),G118*(1+Method!$B$9)),F119)</x:f>
        <x:v>0</x:v>
      </x:c>
      <x:c r="W119" s="22" t="n">
        <x:f>C119-K118</x:f>
        <x:v>0</x:v>
      </x:c>
    </x:row>
    <x:row r="120" ht="25" customHeight="1">
      <x:c r="A120" s="2" t="str">
        <x:v>Weak early flexible</x:v>
      </x:c>
      <x:c r="B120" s="2" t="n">
        <x:v>23</x:v>
      </x:c>
      <x:c r="C120" s="10" t="n">
        <x:v>14543682.295719031</x:v>
      </x:c>
      <x:c r="D120" s="17" t="n">
        <x:v>0.08</x:v>
      </x:c>
      <x:c r="E120" s="17" t="n">
        <x:v>0.01</x:v>
      </x:c>
      <x:c r="F120" s="10" t="n">
        <x:v>1244940.0882992097</x:v>
      </x:c>
      <x:c r="G120" s="10" t="n">
        <x:v>671987.6528262291</x:v>
      </x:c>
      <x:c r="H120" s="10" t="n">
        <x:v>671987.6528262291</x:v>
      </x:c>
      <x:c r="I120" s="10" t="n">
        <x:v>0</x:v>
      </x:c>
      <x:c r="J120" s="10" t="n">
        <x:v>149814.30214324227</x:v>
      </x:c>
      <x:c r="K120" s="10" t="n">
        <x:v>14831615.912180984</x:v>
      </x:c>
      <x:c r="L120" s="10" t="n">
        <x:v>4828748.5596051</x:v>
      </x:c>
      <x:c r="M120" s="10" t="n">
        <x:v>229718.89249044788</x:v>
      </x:c>
      <x:c r="N120" s="21" t="b">
        <x:v>0</x:v>
      </x:c>
      <x:c r="O120" s="10" t="n">
        <x:f>(F120-G120)/(1+Method!$B$9)^(B120-1)/12</x:f>
        <x:v>16321.976350433693</x:v>
      </x:c>
      <x:c r="P120" s="10" t="n">
        <x:f>I120/(1+Method!$B$9)^(B120-1)/12</x:f>
        <x:v>0</x:v>
      </x:c>
      <x:c r="Q120" s="10" t="n">
        <x:f>M120/12</x:f>
        <x:v>19143.241040870656</x:v>
      </x:c>
      <x:c r="R120" s="22" t="n">
        <x:f>(C120-H120)*(1+D120)*(1-E120)-K120</x:f>
        <x:v>0</x:v>
      </x:c>
      <x:c r="S120" s="22" t="n">
        <x:f>(C120-H120)*(1+D120)*E120-J120</x:f>
        <x:v>0</x:v>
      </x:c>
      <x:c r="T120" s="22" t="n">
        <x:f>K120/(1+Method!$B$9)^B120-L120</x:f>
        <x:v>0</x:v>
      </x:c>
      <x:c r="U120" s="22" t="n">
        <x:f>H120/(1+Method!$B$9)^(B120-1)-M120</x:f>
        <x:v>0</x:v>
      </x:c>
      <x:c r="V120" s="22" t="n">
        <x:f>G120-IF(A120="Weak early flexible",IF(G119*(1+Method!$B$9)&gt;C120*Method!$B$13,G119*(1-Method!$B$14),G119*(1+Method!$B$9)),F120)</x:f>
        <x:v>0</x:v>
      </x:c>
      <x:c r="W120" s="22" t="n">
        <x:f>C120-K119</x:f>
        <x:v>0</x:v>
      </x:c>
    </x:row>
    <x:row r="121" ht="25" customHeight="1">
      <x:c r="A121" s="2" t="str">
        <x:v>Weak early flexible</x:v>
      </x:c>
      <x:c r="B121" s="2" t="n">
        <x:v>24</x:v>
      </x:c>
      <x:c r="C121" s="10" t="n">
        <x:v>14831615.912180984</x:v>
      </x:c>
      <x:c r="D121" s="17" t="n">
        <x:v>0.08</x:v>
      </x:c>
      <x:c r="E121" s="17" t="n">
        <x:v>0.01</x:v>
      </x:c>
      <x:c r="F121" s="10" t="n">
        <x:v>1307187.0927141702</x:v>
      </x:c>
      <x:c r="G121" s="10" t="n">
        <x:v>705587.0354675406</x:v>
      </x:c>
      <x:c r="H121" s="10" t="n">
        <x:v>705587.0354675406</x:v>
      </x:c>
      <x:c r="I121" s="10" t="n">
        <x:v>0</x:v>
      </x:c>
      <x:c r="J121" s="10" t="n">
        <x:v>152561.1118685052</x:v>
      </x:c>
      <x:c r="K121" s="10" t="n">
        <x:v>15103550.074982015</x:v>
      </x:c>
      <x:c r="L121" s="10" t="n">
        <x:v>4683126.209599035</x:v>
      </x:c>
      <x:c r="M121" s="10" t="n">
        <x:v>229718.89249044788</x:v>
      </x:c>
      <x:c r="N121" s="21" t="b">
        <x:v>0</x:v>
      </x:c>
      <x:c r="O121" s="10" t="n">
        <x:f>(F121-G121)/(1+Method!$B$9)^(B121-1)/12</x:f>
        <x:v>16321.976350433693</x:v>
      </x:c>
      <x:c r="P121" s="10" t="n">
        <x:f>I121/(1+Method!$B$9)^(B121-1)/12</x:f>
        <x:v>0</x:v>
      </x:c>
      <x:c r="Q121" s="10" t="n">
        <x:f>M121/12</x:f>
        <x:v>19143.241040870656</x:v>
      </x:c>
      <x:c r="R121" s="22" t="n">
        <x:f>(C121-H121)*(1+D121)*(1-E121)-K121</x:f>
        <x:v>0</x:v>
      </x:c>
      <x:c r="S121" s="22" t="n">
        <x:f>(C121-H121)*(1+D121)*E121-J121</x:f>
        <x:v>0</x:v>
      </x:c>
      <x:c r="T121" s="22" t="n">
        <x:f>K121/(1+Method!$B$9)^B121-L121</x:f>
        <x:v>0</x:v>
      </x:c>
      <x:c r="U121" s="22" t="n">
        <x:f>H121/(1+Method!$B$9)^(B121-1)-M121</x:f>
        <x:v>0</x:v>
      </x:c>
      <x:c r="V121" s="22" t="n">
        <x:f>G121-IF(A121="Weak early flexible",IF(G120*(1+Method!$B$9)&gt;C121*Method!$B$13,G120*(1-Method!$B$14),G120*(1+Method!$B$9)),F121)</x:f>
        <x:v>0</x:v>
      </x:c>
      <x:c r="W121" s="22" t="n">
        <x:f>C121-K120</x:f>
        <x:v>0</x:v>
      </x:c>
    </x:row>
    <x:row r="122" ht="25" customHeight="1">
      <x:c r="A122" s="2" t="str">
        <x:v>Weak early flexible</x:v>
      </x:c>
      <x:c r="B122" s="2" t="n">
        <x:v>25</x:v>
      </x:c>
      <x:c r="C122" s="10" t="n">
        <x:v>15103550.074982015</x:v>
      </x:c>
      <x:c r="D122" s="17" t="n">
        <x:v>0.08</x:v>
      </x:c>
      <x:c r="E122" s="17" t="n">
        <x:v>0.01</x:v>
      </x:c>
      <x:c r="F122" s="10" t="n">
        <x:v>1372546.4473498787</x:v>
      </x:c>
      <x:c r="G122" s="10" t="n">
        <x:v>740866.3872409177</x:v>
      </x:c>
      <x:c r="H122" s="10" t="n">
        <x:v>740866.3872409177</x:v>
      </x:c>
      <x:c r="I122" s="10" t="n">
        <x:v>0</x:v>
      </x:c>
      <x:c r="J122" s="10" t="n">
        <x:v>155116.98382760386</x:v>
      </x:c>
      <x:c r="K122" s="10" t="n">
        <x:v>15356581.398932781</x:v>
      </x:c>
      <x:c r="L122" s="10" t="n">
        <x:v>4534841.050907143</x:v>
      </x:c>
      <x:c r="M122" s="10" t="n">
        <x:v>229718.89249044788</x:v>
      </x:c>
      <x:c r="N122" s="21" t="b">
        <x:v>0</x:v>
      </x:c>
      <x:c r="O122" s="10" t="n">
        <x:f>(F122-G122)/(1+Method!$B$9)^(B122-1)/12</x:f>
        <x:v>16321.976350433693</x:v>
      </x:c>
      <x:c r="P122" s="10" t="n">
        <x:f>I122/(1+Method!$B$9)^(B122-1)/12</x:f>
        <x:v>0</x:v>
      </x:c>
      <x:c r="Q122" s="10" t="n">
        <x:f>M122/12</x:f>
        <x:v>19143.241040870656</x:v>
      </x:c>
      <x:c r="R122" s="22" t="n">
        <x:f>(C122-H122)*(1+D122)*(1-E122)-K122</x:f>
        <x:v>0</x:v>
      </x:c>
      <x:c r="S122" s="22" t="n">
        <x:f>(C122-H122)*(1+D122)*E122-J122</x:f>
        <x:v>0</x:v>
      </x:c>
      <x:c r="T122" s="22" t="n">
        <x:f>K122/(1+Method!$B$9)^B122-L122</x:f>
        <x:v>0</x:v>
      </x:c>
      <x:c r="U122" s="22" t="n">
        <x:f>H122/(1+Method!$B$9)^(B122-1)-M122</x:f>
        <x:v>0</x:v>
      </x:c>
      <x:c r="V122" s="22" t="n">
        <x:f>G122-IF(A122="Weak early flexible",IF(G121*(1+Method!$B$9)&gt;C122*Method!$B$13,G121*(1-Method!$B$14),G121*(1+Method!$B$9)),F122)</x:f>
        <x:v>0</x:v>
      </x:c>
      <x:c r="W122" s="22" t="n">
        <x:f>C122-K121</x:f>
        <x:v>0</x:v>
      </x:c>
    </x:row>
    <x:row r="123" ht="25" customHeight="1">
      <x:c r="A123" s="2" t="str">
        <x:v>Weak early flexible</x:v>
      </x:c>
      <x:c r="B123" s="2" t="n">
        <x:v>26</x:v>
      </x:c>
      <x:c r="C123" s="10" t="n">
        <x:v>15356581.398932781</x:v>
      </x:c>
      <x:c r="D123" s="17" t="n">
        <x:v>0.08</x:v>
      </x:c>
      <x:c r="E123" s="17" t="n">
        <x:v>0.01</x:v>
      </x:c>
      <x:c r="F123" s="10" t="n">
        <x:v>1441173.769717373</x:v>
      </x:c>
      <x:c r="G123" s="10" t="n">
        <x:v>666779.748516826</x:v>
      </x:c>
      <x:c r="H123" s="10" t="n">
        <x:v>666779.748516826</x:v>
      </x:c>
      <x:c r="I123" s="10" t="n">
        <x:v>0</x:v>
      </x:c>
      <x:c r="J123" s="10" t="n">
        <x:v>158649.85782449233</x:v>
      </x:c>
      <x:c r="K123" s="10" t="n">
        <x:v>15706335.92462474</x:v>
      </x:c>
      <x:c r="L123" s="10" t="n">
        <x:v>4417261.458816967</x:v>
      </x:c>
      <x:c r="M123" s="10" t="n">
        <x:v>196901.90784895534</x:v>
      </x:c>
      <x:c r="N123" s="21" t="b">
        <x:v>1</x:v>
      </x:c>
      <x:c r="O123" s="10" t="n">
        <x:f>(F123-G123)/(1+Method!$B$9)^(B123-1)/12</x:f>
        <x:v>19056.725070558074</x:v>
      </x:c>
      <x:c r="P123" s="10" t="n">
        <x:f>I123/(1+Method!$B$9)^(B123-1)/12</x:f>
        <x:v>0</x:v>
      </x:c>
      <x:c r="Q123" s="10" t="n">
        <x:f>M123/12</x:f>
        <x:v>16408.492320746278</x:v>
      </x:c>
      <x:c r="R123" s="22" t="n">
        <x:f>(C123-H123)*(1+D123)*(1-E123)-K123</x:f>
        <x:v>0</x:v>
      </x:c>
      <x:c r="S123" s="22" t="n">
        <x:f>(C123-H123)*(1+D123)*E123-J123</x:f>
        <x:v>0</x:v>
      </x:c>
      <x:c r="T123" s="22" t="n">
        <x:f>K123/(1+Method!$B$9)^B123-L123</x:f>
        <x:v>0</x:v>
      </x:c>
      <x:c r="U123" s="22" t="n">
        <x:f>H123/(1+Method!$B$9)^(B123-1)-M123</x:f>
        <x:v>0</x:v>
      </x:c>
      <x:c r="V123" s="22" t="n">
        <x:f>G123-IF(A123="Weak early flexible",IF(G122*(1+Method!$B$9)&gt;C123*Method!$B$13,G122*(1-Method!$B$14),G122*(1+Method!$B$9)),F123)</x:f>
        <x:v>0</x:v>
      </x:c>
      <x:c r="W123" s="22" t="n">
        <x:f>C123-K122</x:f>
        <x:v>0</x:v>
      </x:c>
    </x:row>
    <x:row r="124" ht="25" customHeight="1">
      <x:c r="A124" s="2" t="str">
        <x:v>Weak early flexible</x:v>
      </x:c>
      <x:c r="B124" s="2" t="n">
        <x:v>27</x:v>
      </x:c>
      <x:c r="C124" s="10" t="n">
        <x:v>15706335.92462474</x:v>
      </x:c>
      <x:c r="D124" s="17" t="n">
        <x:v>0.08</x:v>
      </x:c>
      <x:c r="E124" s="17" t="n">
        <x:v>0.01</x:v>
      </x:c>
      <x:c r="F124" s="10" t="n">
        <x:v>1513232.4582032415</x:v>
      </x:c>
      <x:c r="G124" s="10" t="n">
        <x:v>700118.7359426672</x:v>
      </x:c>
      <x:c r="H124" s="10" t="n">
        <x:v>700118.7359426672</x:v>
      </x:c>
      <x:c r="I124" s="10" t="n">
        <x:v>0</x:v>
      </x:c>
      <x:c r="J124" s="10" t="n">
        <x:v>162067.1456377664</x:v>
      </x:c>
      <x:c r="K124" s="10" t="n">
        <x:v>16044647.418138873</x:v>
      </x:c>
      <x:c r="L124" s="10" t="n">
        <x:v>4297531.839899998</x:v>
      </x:c>
      <x:c r="M124" s="10" t="n">
        <x:v>196901.90784895534</x:v>
      </x:c>
      <x:c r="N124" s="21" t="b">
        <x:v>0</x:v>
      </x:c>
      <x:c r="O124" s="10" t="n">
        <x:f>(F124-G124)/(1+Method!$B$9)^(B124-1)/12</x:f>
        <x:v>19056.72507055807</x:v>
      </x:c>
      <x:c r="P124" s="10" t="n">
        <x:f>I124/(1+Method!$B$9)^(B124-1)/12</x:f>
        <x:v>0</x:v>
      </x:c>
      <x:c r="Q124" s="10" t="n">
        <x:f>M124/12</x:f>
        <x:v>16408.492320746278</x:v>
      </x:c>
      <x:c r="R124" s="22" t="n">
        <x:f>(C124-H124)*(1+D124)*(1-E124)-K124</x:f>
        <x:v>-1.862645149230957e-9</x:v>
      </x:c>
      <x:c r="S124" s="22" t="n">
        <x:f>(C124-H124)*(1+D124)*E124-J124</x:f>
        <x:v>0</x:v>
      </x:c>
      <x:c r="T124" s="22" t="n">
        <x:f>K124/(1+Method!$B$9)^B124-L124</x:f>
        <x:v>0</x:v>
      </x:c>
      <x:c r="U124" s="22" t="n">
        <x:f>H124/(1+Method!$B$9)^(B124-1)-M124</x:f>
        <x:v>0</x:v>
      </x:c>
      <x:c r="V124" s="22" t="n">
        <x:f>G124-IF(A124="Weak early flexible",IF(G123*(1+Method!$B$9)&gt;C124*Method!$B$13,G123*(1-Method!$B$14),G123*(1+Method!$B$9)),F124)</x:f>
        <x:v>0</x:v>
      </x:c>
      <x:c r="W124" s="22" t="n">
        <x:f>C124-K123</x:f>
        <x:v>0</x:v>
      </x:c>
    </x:row>
    <x:row r="125" ht="25" customHeight="1">
      <x:c r="A125" s="2" t="str">
        <x:v>Weak early flexible</x:v>
      </x:c>
      <x:c r="B125" s="2" t="n">
        <x:v>28</x:v>
      </x:c>
      <x:c r="C125" s="10" t="n">
        <x:v>16044647.418138873</x:v>
      </x:c>
      <x:c r="D125" s="17" t="n">
        <x:v>0.08</x:v>
      </x:c>
      <x:c r="E125" s="17" t="n">
        <x:v>0.01</x:v>
      </x:c>
      <x:c r="F125" s="10" t="n">
        <x:v>1588894.0811134037</x:v>
      </x:c>
      <x:c r="G125" s="10" t="n">
        <x:v>735124.6727398006</x:v>
      </x:c>
      <x:c r="H125" s="10" t="n">
        <x:v>735124.6727398006</x:v>
      </x:c>
      <x:c r="I125" s="10" t="n">
        <x:v>0</x:v>
      </x:c>
      <x:c r="J125" s="10" t="n">
        <x:v>165342.84565031</x:v>
      </x:c>
      <x:c r="K125" s="10" t="n">
        <x:v>16368941.71938069</x:v>
      </x:c>
      <x:c r="L125" s="10" t="n">
        <x:v>4175612.879379976</x:v>
      </x:c>
      <x:c r="M125" s="10" t="n">
        <x:v>196901.90784895534</x:v>
      </x:c>
      <x:c r="N125" s="21" t="b">
        <x:v>0</x:v>
      </x:c>
      <x:c r="O125" s="10" t="n">
        <x:f>(F125-G125)/(1+Method!$B$9)^(B125-1)/12</x:f>
        <x:v>19056.725070558074</x:v>
      </x:c>
      <x:c r="P125" s="10" t="n">
        <x:f>I125/(1+Method!$B$9)^(B125-1)/12</x:f>
        <x:v>0</x:v>
      </x:c>
      <x:c r="Q125" s="10" t="n">
        <x:f>M125/12</x:f>
        <x:v>16408.492320746278</x:v>
      </x:c>
      <x:c r="R125" s="22" t="n">
        <x:f>(C125-H125)*(1+D125)*(1-E125)-K125</x:f>
        <x:v>0</x:v>
      </x:c>
      <x:c r="S125" s="22" t="n">
        <x:f>(C125-H125)*(1+D125)*E125-J125</x:f>
        <x:v>0</x:v>
      </x:c>
      <x:c r="T125" s="22" t="n">
        <x:f>K125/(1+Method!$B$9)^B125-L125</x:f>
        <x:v>0</x:v>
      </x:c>
      <x:c r="U125" s="22" t="n">
        <x:f>H125/(1+Method!$B$9)^(B125-1)-M125</x:f>
        <x:v>0</x:v>
      </x:c>
      <x:c r="V125" s="22" t="n">
        <x:f>G125-IF(A125="Weak early flexible",IF(G124*(1+Method!$B$9)&gt;C125*Method!$B$13,G124*(1-Method!$B$14),G124*(1+Method!$B$9)),F125)</x:f>
        <x:v>0</x:v>
      </x:c>
      <x:c r="W125" s="22" t="n">
        <x:f>C125-K124</x:f>
        <x:v>0</x:v>
      </x:c>
    </x:row>
    <x:row r="126" ht="25" customHeight="1">
      <x:c r="A126" s="2" t="str">
        <x:v>Weak early flexible</x:v>
      </x:c>
      <x:c r="B126" s="2" t="n">
        <x:v>29</x:v>
      </x:c>
      <x:c r="C126" s="10" t="n">
        <x:v>16368941.71938069</x:v>
      </x:c>
      <x:c r="D126" s="17" t="n">
        <x:v>0.08</x:v>
      </x:c>
      <x:c r="E126" s="17" t="n">
        <x:v>0.01</x:v>
      </x:c>
      <x:c r="F126" s="10" t="n">
        <x:v>1668338.785169074</x:v>
      </x:c>
      <x:c r="G126" s="10" t="n">
        <x:v>771880.9063767907</x:v>
      </x:c>
      <x:c r="H126" s="10" t="n">
        <x:v>771880.9063767907</x:v>
      </x:c>
      <x:c r="I126" s="10" t="n">
        <x:v>0</x:v>
      </x:c>
      <x:c r="J126" s="10" t="n">
        <x:v>168448.2567804421</x:v>
      </x:c>
      <x:c r="K126" s="10" t="n">
        <x:v>16676377.42126377</x:v>
      </x:c>
      <x:c r="L126" s="10" t="n">
        <x:v>4051464.543581873</x:v>
      </x:c>
      <x:c r="M126" s="10" t="n">
        <x:v>196901.90784895534</x:v>
      </x:c>
      <x:c r="N126" s="21" t="b">
        <x:v>0</x:v>
      </x:c>
      <x:c r="O126" s="10" t="n">
        <x:f>(F126-G126)/(1+Method!$B$9)^(B126-1)/12</x:f>
        <x:v>19056.725070558077</x:v>
      </x:c>
      <x:c r="P126" s="10" t="n">
        <x:f>I126/(1+Method!$B$9)^(B126-1)/12</x:f>
        <x:v>0</x:v>
      </x:c>
      <x:c r="Q126" s="10" t="n">
        <x:f>M126/12</x:f>
        <x:v>16408.492320746278</x:v>
      </x:c>
      <x:c r="R126" s="22" t="n">
        <x:f>(C126-H126)*(1+D126)*(1-E126)-K126</x:f>
        <x:v>0</x:v>
      </x:c>
      <x:c r="S126" s="22" t="n">
        <x:f>(C126-H126)*(1+D126)*E126-J126</x:f>
        <x:v>0</x:v>
      </x:c>
      <x:c r="T126" s="22" t="n">
        <x:f>K126/(1+Method!$B$9)^B126-L126</x:f>
        <x:v>0</x:v>
      </x:c>
      <x:c r="U126" s="22" t="n">
        <x:f>H126/(1+Method!$B$9)^(B126-1)-M126</x:f>
        <x:v>0</x:v>
      </x:c>
      <x:c r="V126" s="22" t="n">
        <x:f>G126-IF(A126="Weak early flexible",IF(G125*(1+Method!$B$9)&gt;C126*Method!$B$13,G125*(1-Method!$B$14),G125*(1+Method!$B$9)),F126)</x:f>
        <x:v>0</x:v>
      </x:c>
      <x:c r="W126" s="22" t="n">
        <x:f>C126-K125</x:f>
        <x:v>0</x:v>
      </x:c>
    </x:row>
    <x:row r="127" ht="25" customHeight="1">
      <x:c r="A127" s="2" t="str">
        <x:v>Weak early flexible</x:v>
      </x:c>
      <x:c r="B127" s="2" t="n">
        <x:v>30</x:v>
      </x:c>
      <x:c r="C127" s="10" t="n">
        <x:v>16676377.42126377</x:v>
      </x:c>
      <x:c r="D127" s="17" t="n">
        <x:v>0.08</x:v>
      </x:c>
      <x:c r="E127" s="17" t="n">
        <x:v>0.01</x:v>
      </x:c>
      <x:c r="F127" s="10" t="n">
        <x:v>1751755.724427528</x:v>
      </x:c>
      <x:c r="G127" s="10" t="n">
        <x:v>810474.9516956303</x:v>
      </x:c>
      <x:c r="H127" s="10" t="n">
        <x:v>810474.9516956303</x:v>
      </x:c>
      <x:c r="I127" s="10" t="n">
        <x:v>0</x:v>
      </x:c>
      <x:c r="J127" s="10" t="n">
        <x:v>171351.74667133592</x:v>
      </x:c>
      <x:c r="K127" s="10" t="n">
        <x:v>16963822.920462254</x:v>
      </x:c>
      <x:c r="L127" s="10" t="n">
        <x:v>3925046.06678632</x:v>
      </x:c>
      <x:c r="M127" s="10" t="n">
        <x:v>196901.9078489553</x:v>
      </x:c>
      <x:c r="N127" s="21" t="b">
        <x:v>0</x:v>
      </x:c>
      <x:c r="O127" s="10" t="n">
        <x:f>(F127-G127)/(1+Method!$B$9)^(B127-1)/12</x:f>
        <x:v>19056.725070558077</x:v>
      </x:c>
      <x:c r="P127" s="10" t="n">
        <x:f>I127/(1+Method!$B$9)^(B127-1)/12</x:f>
        <x:v>0</x:v>
      </x:c>
      <x:c r="Q127" s="10" t="n">
        <x:f>M127/12</x:f>
        <x:v>16408.492320746274</x:v>
      </x:c>
      <x:c r="R127" s="22" t="n">
        <x:f>(C127-H127)*(1+D127)*(1-E127)-K127</x:f>
        <x:v>0</x:v>
      </x:c>
      <x:c r="S127" s="22" t="n">
        <x:f>(C127-H127)*(1+D127)*E127-J127</x:f>
        <x:v>0</x:v>
      </x:c>
      <x:c r="T127" s="22" t="n">
        <x:f>K127/(1+Method!$B$9)^B127-L127</x:f>
        <x:v>0</x:v>
      </x:c>
      <x:c r="U127" s="22" t="n">
        <x:f>H127/(1+Method!$B$9)^(B127-1)-M127</x:f>
        <x:v>0</x:v>
      </x:c>
      <x:c r="V127" s="22" t="n">
        <x:f>G127-IF(A127="Weak early flexible",IF(G126*(1+Method!$B$9)&gt;C127*Method!$B$13,G126*(1-Method!$B$14),G126*(1+Method!$B$9)),F127)</x:f>
        <x:v>0</x:v>
      </x:c>
      <x:c r="W127" s="22" t="n">
        <x:f>C127-K126</x:f>
        <x:v>0</x:v>
      </x:c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</x:row>
  </x:sheetData>
  <x:mergeCells>
    <x:mergeCell ref="A2:W2"/>
    <x:mergeCell ref="A4:W5"/>
    <x:mergeCell ref="A6:W6"/>
  </x:mergeCells>
  <x:pageMargins left="0.7" right="0.7" top="0.75" bottom="0.75" header="0.3" footer="0.3"/>
</x:worksheet>
</file>